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<sst xmlns="http://schemas.openxmlformats.org/spreadsheetml/2006/main" count="112" uniqueCount="110">
  <si>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</si>
  <si>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</si>
  <si>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</si>
  <si>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</si>
  <si>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</si>
  <si>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</si>
  <si>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</si>
  <si>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</si>
  <si>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</si>
  <si>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</si>
  <si>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</si>
  <si>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</si>
  <si>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</si>
  <si>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</si>
  <si>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</si>
  <si>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</si>
  <si>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</si>
  <si>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</si>
  <si>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</si>
  <si>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</si>
  <si>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</si>
  <si>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</si>
  <si>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</si>
  <si>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</si>
  <si>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</si>
  <si>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</si>
  <si>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</si>
  <si>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</si>
  <si>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</si>
  <si>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</si>
  <si>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</si>
  <si>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</si>
  <si>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</si>
  <si>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</si>
  <si>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</si>
  <si>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</si>
  <si>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</si>
  <si>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</si>
  <si>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</si>
  <si>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</si>
  <si>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</si>
  <si>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</si>
  <si>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</si>
  <si>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</si>
  <si>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</si>
  <si>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</si>
  <si>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</si>
  <si>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</si>
  <si>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</si>
  <si>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</si>
  <si>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</si>
  <si>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</si>
  <si>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</si>
  <si>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</si>
  <si>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</si>
  <si>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</si>
  <si>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</si>
  <si>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</si>
  <si>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</si>
  <si>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</si>
  <si>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</si>
  <si>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</si>
  <si>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</si>
  <si>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</si>
  <si>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</si>
  <si>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</si>
  <si>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</si>
  <si>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</si>
  <si>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</si>
  <si>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</si>
  <si>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</si>
  <si>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</si>
  <si>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</si>
  <si>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</si>
  <si>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</si>
  <si>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</si>
  <si>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</si>
  <si>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</si>
  <si>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</si>
  <si>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</si>
  <si>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</si>
  <si>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</si>
  <si>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</si>
  <si>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</si>
  <si>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</si>
  <si>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</si>
  <si>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</si>
  <si>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</si>
  <si>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</si>
  <si>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</si>
  <si>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</si>
  <si>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</si>
  <si>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</si>
  <si>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</si>
  <si>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</si>
  <si>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</si>
  <si>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</si>
  <si>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</si>
  <si>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</si>
  <si>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</si>
  <si>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</si>
  <si>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</si>
  <si>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</si>
  <si>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</si>
  <si>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</si>
  <si>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</si>
  <si>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</si>
  <si>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</si>
  <si>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</si>
  <si>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03/02/18 - VENCIMENTO 09/02/18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</si>
</sst>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352231</v>
      </c>
      <c r="C7" s="10">
        <f>C8+C20+C24</f>
        <v>246108</v>
      </c>
      <c r="D7" s="10">
        <f>D8+D20+D24</f>
        <v>272365</v>
      </c>
      <c r="E7" s="10">
        <f>E8+E20+E24</f>
        <v>41353</v>
      </c>
      <c r="F7" s="10">
        <f aca="true" t="shared" si="0" ref="F7:N7">F8+F20+F24</f>
        <v>227693</v>
      </c>
      <c r="G7" s="10">
        <f t="shared" si="0"/>
        <v>357312</v>
      </c>
      <c r="H7" s="10">
        <f>H8+H20+H24</f>
        <v>244583</v>
      </c>
      <c r="I7" s="10">
        <f>I8+I20+I24</f>
        <v>70858</v>
      </c>
      <c r="J7" s="10">
        <f>J8+J20+J24</f>
        <v>299431</v>
      </c>
      <c r="K7" s="10">
        <f>K8+K20+K24</f>
        <v>215562</v>
      </c>
      <c r="L7" s="10">
        <f>L8+L20+L24</f>
        <v>279660</v>
      </c>
      <c r="M7" s="10">
        <f t="shared" si="0"/>
        <v>97690</v>
      </c>
      <c r="N7" s="10">
        <f t="shared" si="0"/>
        <v>58750</v>
      </c>
      <c r="O7" s="10">
        <f>+O8+O20+O24</f>
        <v>2763596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181091</v>
      </c>
      <c r="C8" s="12">
        <f>+C9+C12+C16</f>
        <v>133572</v>
      </c>
      <c r="D8" s="12">
        <f>+D9+D12+D16</f>
        <v>156172</v>
      </c>
      <c r="E8" s="12">
        <f>+E9+E12+E16</f>
        <v>21800</v>
      </c>
      <c r="F8" s="12">
        <f aca="true" t="shared" si="1" ref="F8:N8">+F9+F12+F16</f>
        <v>121787</v>
      </c>
      <c r="G8" s="12">
        <f t="shared" si="1"/>
        <v>194674</v>
      </c>
      <c r="H8" s="12">
        <f>+H9+H12+H16</f>
        <v>130533</v>
      </c>
      <c r="I8" s="12">
        <f>+I9+I12+I16</f>
        <v>37858</v>
      </c>
      <c r="J8" s="12">
        <f>+J9+J12+J16</f>
        <v>163353</v>
      </c>
      <c r="K8" s="12">
        <f>+K9+K12+K16</f>
        <v>119198</v>
      </c>
      <c r="L8" s="12">
        <f>+L9+L12+L16</f>
        <v>145800</v>
      </c>
      <c r="M8" s="12">
        <f t="shared" si="1"/>
        <v>55999</v>
      </c>
      <c r="N8" s="12">
        <f t="shared" si="1"/>
        <v>36205</v>
      </c>
      <c r="O8" s="12">
        <f>SUM(B8:N8)</f>
        <v>1498042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22767</v>
      </c>
      <c r="C9" s="14">
        <v>22142</v>
      </c>
      <c r="D9" s="14">
        <v>16153</v>
      </c>
      <c r="E9" s="14">
        <v>2387</v>
      </c>
      <c r="F9" s="14">
        <v>13794</v>
      </c>
      <c r="G9" s="14">
        <v>25599</v>
      </c>
      <c r="H9" s="14">
        <v>20905</v>
      </c>
      <c r="I9" s="14">
        <v>6214</v>
      </c>
      <c r="J9" s="14">
        <v>14080</v>
      </c>
      <c r="K9" s="14">
        <v>17208</v>
      </c>
      <c r="L9" s="14">
        <v>14712</v>
      </c>
      <c r="M9" s="14">
        <v>8134</v>
      </c>
      <c r="N9" s="14">
        <v>5414</v>
      </c>
      <c r="O9" s="12">
        <f aca="true" t="shared" si="2" ref="O9:O19">SUM(B9:N9)</f>
        <v>189509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22767</v>
      </c>
      <c r="C10" s="14">
        <f>+C9-C11</f>
        <v>22142</v>
      </c>
      <c r="D10" s="14">
        <f>+D9-D11</f>
        <v>16153</v>
      </c>
      <c r="E10" s="14">
        <f>+E9-E11</f>
        <v>2387</v>
      </c>
      <c r="F10" s="14">
        <f aca="true" t="shared" si="3" ref="F10:N10">+F9-F11</f>
        <v>13794</v>
      </c>
      <c r="G10" s="14">
        <f t="shared" si="3"/>
        <v>25599</v>
      </c>
      <c r="H10" s="14">
        <f>+H9-H11</f>
        <v>20905</v>
      </c>
      <c r="I10" s="14">
        <f>+I9-I11</f>
        <v>6214</v>
      </c>
      <c r="J10" s="14">
        <f>+J9-J11</f>
        <v>14080</v>
      </c>
      <c r="K10" s="14">
        <f>+K9-K11</f>
        <v>17208</v>
      </c>
      <c r="L10" s="14">
        <f>+L9-L11</f>
        <v>14712</v>
      </c>
      <c r="M10" s="14">
        <f t="shared" si="3"/>
        <v>8134</v>
      </c>
      <c r="N10" s="14">
        <f t="shared" si="3"/>
        <v>5414</v>
      </c>
      <c r="O10" s="12">
        <f t="shared" si="2"/>
        <v>189509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149326</v>
      </c>
      <c r="C12" s="14">
        <f>C13+C14+C15</f>
        <v>105250</v>
      </c>
      <c r="D12" s="14">
        <f>D13+D14+D15</f>
        <v>132898</v>
      </c>
      <c r="E12" s="14">
        <f>E13+E14+E15</f>
        <v>18351</v>
      </c>
      <c r="F12" s="14">
        <f aca="true" t="shared" si="4" ref="F12:N12">F13+F14+F15</f>
        <v>101998</v>
      </c>
      <c r="G12" s="14">
        <f t="shared" si="4"/>
        <v>158833</v>
      </c>
      <c r="H12" s="14">
        <f>H13+H14+H15</f>
        <v>103743</v>
      </c>
      <c r="I12" s="14">
        <f>I13+I14+I15</f>
        <v>29889</v>
      </c>
      <c r="J12" s="14">
        <f>J13+J14+J15</f>
        <v>140533</v>
      </c>
      <c r="K12" s="14">
        <f>K13+K14+K15</f>
        <v>96128</v>
      </c>
      <c r="L12" s="14">
        <f>L13+L14+L15</f>
        <v>122945</v>
      </c>
      <c r="M12" s="14">
        <f t="shared" si="4"/>
        <v>45398</v>
      </c>
      <c r="N12" s="14">
        <f t="shared" si="4"/>
        <v>29537</v>
      </c>
      <c r="O12" s="12">
        <f t="shared" si="2"/>
        <v>1234829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77216</v>
      </c>
      <c r="C13" s="14">
        <v>56188</v>
      </c>
      <c r="D13" s="14">
        <v>65869</v>
      </c>
      <c r="E13" s="14">
        <v>9464</v>
      </c>
      <c r="F13" s="14">
        <v>51747</v>
      </c>
      <c r="G13" s="14">
        <v>81390</v>
      </c>
      <c r="H13" s="14">
        <v>55240</v>
      </c>
      <c r="I13" s="14">
        <v>15902</v>
      </c>
      <c r="J13" s="14">
        <v>73429</v>
      </c>
      <c r="K13" s="14">
        <v>48810</v>
      </c>
      <c r="L13" s="14">
        <v>61930</v>
      </c>
      <c r="M13" s="14">
        <v>22229</v>
      </c>
      <c r="N13" s="14">
        <v>14161</v>
      </c>
      <c r="O13" s="12">
        <f t="shared" si="2"/>
        <v>633575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70973</v>
      </c>
      <c r="C14" s="14">
        <v>47786</v>
      </c>
      <c r="D14" s="14">
        <v>66230</v>
      </c>
      <c r="E14" s="14">
        <v>8723</v>
      </c>
      <c r="F14" s="14">
        <v>49298</v>
      </c>
      <c r="G14" s="14">
        <v>75249</v>
      </c>
      <c r="H14" s="14">
        <v>47478</v>
      </c>
      <c r="I14" s="14">
        <v>13696</v>
      </c>
      <c r="J14" s="14">
        <v>66324</v>
      </c>
      <c r="K14" s="14">
        <v>46547</v>
      </c>
      <c r="L14" s="14">
        <v>60372</v>
      </c>
      <c r="M14" s="14">
        <v>22841</v>
      </c>
      <c r="N14" s="14">
        <v>15140</v>
      </c>
      <c r="O14" s="12">
        <f t="shared" si="2"/>
        <v>590657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1137</v>
      </c>
      <c r="C15" s="14">
        <v>1276</v>
      </c>
      <c r="D15" s="14">
        <v>799</v>
      </c>
      <c r="E15" s="14">
        <v>164</v>
      </c>
      <c r="F15" s="14">
        <v>953</v>
      </c>
      <c r="G15" s="14">
        <v>2194</v>
      </c>
      <c r="H15" s="14">
        <v>1025</v>
      </c>
      <c r="I15" s="14">
        <v>291</v>
      </c>
      <c r="J15" s="14">
        <v>780</v>
      </c>
      <c r="K15" s="14">
        <v>771</v>
      </c>
      <c r="L15" s="14">
        <v>643</v>
      </c>
      <c r="M15" s="14">
        <v>328</v>
      </c>
      <c r="N15" s="14">
        <v>236</v>
      </c>
      <c r="O15" s="12">
        <f t="shared" si="2"/>
        <v>10597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8998</v>
      </c>
      <c r="C16" s="14">
        <f>C17+C18+C19</f>
        <v>6180</v>
      </c>
      <c r="D16" s="14">
        <f>D17+D18+D19</f>
        <v>7121</v>
      </c>
      <c r="E16" s="14">
        <f>E17+E18+E19</f>
        <v>1062</v>
      </c>
      <c r="F16" s="14">
        <f aca="true" t="shared" si="5" ref="F16:N16">F17+F18+F19</f>
        <v>5995</v>
      </c>
      <c r="G16" s="14">
        <f t="shared" si="5"/>
        <v>10242</v>
      </c>
      <c r="H16" s="14">
        <f>H17+H18+H19</f>
        <v>5885</v>
      </c>
      <c r="I16" s="14">
        <f>I17+I18+I19</f>
        <v>1755</v>
      </c>
      <c r="J16" s="14">
        <f>J17+J18+J19</f>
        <v>8740</v>
      </c>
      <c r="K16" s="14">
        <f>K17+K18+K19</f>
        <v>5862</v>
      </c>
      <c r="L16" s="14">
        <f>L17+L18+L19</f>
        <v>8143</v>
      </c>
      <c r="M16" s="14">
        <f t="shared" si="5"/>
        <v>2467</v>
      </c>
      <c r="N16" s="14">
        <f t="shared" si="5"/>
        <v>1254</v>
      </c>
      <c r="O16" s="12">
        <f t="shared" si="2"/>
        <v>73704</v>
      </c>
    </row>
    <row r="17" spans="1:26" ht="18.75" customHeight="1">
      <c r="A17" s="15" t="s">
        <v>16</v>
      </c>
      <c r="B17" s="14">
        <v>8938</v>
      </c>
      <c r="C17" s="14">
        <v>6148</v>
      </c>
      <c r="D17" s="14">
        <v>7083</v>
      </c>
      <c r="E17" s="14">
        <v>1058</v>
      </c>
      <c r="F17" s="14">
        <v>5967</v>
      </c>
      <c r="G17" s="14">
        <v>10202</v>
      </c>
      <c r="H17" s="14">
        <v>5846</v>
      </c>
      <c r="I17" s="14">
        <v>1749</v>
      </c>
      <c r="J17" s="14">
        <v>8704</v>
      </c>
      <c r="K17" s="14">
        <v>5814</v>
      </c>
      <c r="L17" s="14">
        <v>8086</v>
      </c>
      <c r="M17" s="14">
        <v>2443</v>
      </c>
      <c r="N17" s="14">
        <v>1243</v>
      </c>
      <c r="O17" s="12">
        <f t="shared" si="2"/>
        <v>73281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36</v>
      </c>
      <c r="C18" s="14">
        <v>29</v>
      </c>
      <c r="D18" s="14">
        <v>24</v>
      </c>
      <c r="E18" s="14">
        <v>4</v>
      </c>
      <c r="F18" s="14">
        <v>26</v>
      </c>
      <c r="G18" s="14">
        <v>33</v>
      </c>
      <c r="H18" s="14">
        <v>36</v>
      </c>
      <c r="I18" s="14">
        <v>6</v>
      </c>
      <c r="J18" s="14">
        <v>33</v>
      </c>
      <c r="K18" s="14">
        <v>47</v>
      </c>
      <c r="L18" s="14">
        <v>53</v>
      </c>
      <c r="M18" s="14">
        <v>19</v>
      </c>
      <c r="N18" s="14">
        <v>11</v>
      </c>
      <c r="O18" s="12">
        <f t="shared" si="2"/>
        <v>357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24</v>
      </c>
      <c r="C19" s="14">
        <v>3</v>
      </c>
      <c r="D19" s="14">
        <v>14</v>
      </c>
      <c r="E19" s="14">
        <v>0</v>
      </c>
      <c r="F19" s="14">
        <v>2</v>
      </c>
      <c r="G19" s="14">
        <v>7</v>
      </c>
      <c r="H19" s="14">
        <v>3</v>
      </c>
      <c r="I19" s="14">
        <v>0</v>
      </c>
      <c r="J19" s="14">
        <v>3</v>
      </c>
      <c r="K19" s="14">
        <v>1</v>
      </c>
      <c r="L19" s="14">
        <v>4</v>
      </c>
      <c r="M19" s="14">
        <v>5</v>
      </c>
      <c r="N19" s="14">
        <v>0</v>
      </c>
      <c r="O19" s="12">
        <f t="shared" si="2"/>
        <v>66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104382</v>
      </c>
      <c r="C20" s="18">
        <f>C21+C22+C23</f>
        <v>61005</v>
      </c>
      <c r="D20" s="18">
        <f>D21+D22+D23</f>
        <v>63154</v>
      </c>
      <c r="E20" s="18">
        <f>E21+E22+E23</f>
        <v>9774</v>
      </c>
      <c r="F20" s="18">
        <f aca="true" t="shared" si="6" ref="F20:N20">F21+F22+F23</f>
        <v>56108</v>
      </c>
      <c r="G20" s="18">
        <f t="shared" si="6"/>
        <v>84975</v>
      </c>
      <c r="H20" s="18">
        <f>H21+H22+H23</f>
        <v>65209</v>
      </c>
      <c r="I20" s="18">
        <f>I21+I22+I23</f>
        <v>18347</v>
      </c>
      <c r="J20" s="18">
        <f>J21+J22+J23</f>
        <v>86736</v>
      </c>
      <c r="K20" s="18">
        <f>K21+K22+K23</f>
        <v>55180</v>
      </c>
      <c r="L20" s="18">
        <f>L21+L22+L23</f>
        <v>90667</v>
      </c>
      <c r="M20" s="18">
        <f t="shared" si="6"/>
        <v>28745</v>
      </c>
      <c r="N20" s="18">
        <f t="shared" si="6"/>
        <v>15754</v>
      </c>
      <c r="O20" s="12">
        <f aca="true" t="shared" si="7" ref="O20:O26">SUM(B20:N20)</f>
        <v>740036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57480</v>
      </c>
      <c r="C21" s="14">
        <v>36199</v>
      </c>
      <c r="D21" s="14">
        <v>33286</v>
      </c>
      <c r="E21" s="14">
        <v>5610</v>
      </c>
      <c r="F21" s="14">
        <v>30847</v>
      </c>
      <c r="G21" s="14">
        <v>47178</v>
      </c>
      <c r="H21" s="14">
        <v>38026</v>
      </c>
      <c r="I21" s="14">
        <v>10692</v>
      </c>
      <c r="J21" s="14">
        <v>48535</v>
      </c>
      <c r="K21" s="14">
        <v>30019</v>
      </c>
      <c r="L21" s="14">
        <v>48310</v>
      </c>
      <c r="M21" s="14">
        <v>15273</v>
      </c>
      <c r="N21" s="14">
        <v>8315</v>
      </c>
      <c r="O21" s="12">
        <f t="shared" si="7"/>
        <v>409770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46343</v>
      </c>
      <c r="C22" s="14">
        <v>24391</v>
      </c>
      <c r="D22" s="14">
        <v>29587</v>
      </c>
      <c r="E22" s="14">
        <v>4095</v>
      </c>
      <c r="F22" s="14">
        <v>24950</v>
      </c>
      <c r="G22" s="14">
        <v>37051</v>
      </c>
      <c r="H22" s="14">
        <v>26848</v>
      </c>
      <c r="I22" s="14">
        <v>7542</v>
      </c>
      <c r="J22" s="14">
        <v>37871</v>
      </c>
      <c r="K22" s="14">
        <v>24878</v>
      </c>
      <c r="L22" s="14">
        <v>42017</v>
      </c>
      <c r="M22" s="14">
        <v>13309</v>
      </c>
      <c r="N22" s="14">
        <v>7358</v>
      </c>
      <c r="O22" s="12">
        <f t="shared" si="7"/>
        <v>326240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559</v>
      </c>
      <c r="C23" s="14">
        <v>415</v>
      </c>
      <c r="D23" s="14">
        <v>281</v>
      </c>
      <c r="E23" s="14">
        <v>69</v>
      </c>
      <c r="F23" s="14">
        <v>311</v>
      </c>
      <c r="G23" s="14">
        <v>746</v>
      </c>
      <c r="H23" s="14">
        <v>335</v>
      </c>
      <c r="I23" s="14">
        <v>113</v>
      </c>
      <c r="J23" s="14">
        <v>330</v>
      </c>
      <c r="K23" s="14">
        <v>283</v>
      </c>
      <c r="L23" s="14">
        <v>340</v>
      </c>
      <c r="M23" s="14">
        <v>163</v>
      </c>
      <c r="N23" s="14">
        <v>81</v>
      </c>
      <c r="O23" s="12">
        <f t="shared" si="7"/>
        <v>4026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66758</v>
      </c>
      <c r="C24" s="14">
        <f>C25+C26</f>
        <v>51531</v>
      </c>
      <c r="D24" s="14">
        <f>D25+D26</f>
        <v>53039</v>
      </c>
      <c r="E24" s="14">
        <f>E25+E26</f>
        <v>9779</v>
      </c>
      <c r="F24" s="14">
        <f aca="true" t="shared" si="8" ref="F24:N24">F25+F26</f>
        <v>49798</v>
      </c>
      <c r="G24" s="14">
        <f t="shared" si="8"/>
        <v>77663</v>
      </c>
      <c r="H24" s="14">
        <f>H25+H26</f>
        <v>48841</v>
      </c>
      <c r="I24" s="14">
        <f>I25+I26</f>
        <v>14653</v>
      </c>
      <c r="J24" s="14">
        <f>J25+J26</f>
        <v>49342</v>
      </c>
      <c r="K24" s="14">
        <f>K25+K26</f>
        <v>41184</v>
      </c>
      <c r="L24" s="14">
        <f>L25+L26</f>
        <v>43193</v>
      </c>
      <c r="M24" s="14">
        <f t="shared" si="8"/>
        <v>12946</v>
      </c>
      <c r="N24" s="14">
        <f t="shared" si="8"/>
        <v>6791</v>
      </c>
      <c r="O24" s="12">
        <f t="shared" si="7"/>
        <v>525518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55016</v>
      </c>
      <c r="C25" s="14">
        <v>43970</v>
      </c>
      <c r="D25" s="14">
        <v>45507</v>
      </c>
      <c r="E25" s="14">
        <v>8543</v>
      </c>
      <c r="F25" s="14">
        <v>42923</v>
      </c>
      <c r="G25" s="14">
        <v>67813</v>
      </c>
      <c r="H25" s="14">
        <v>43536</v>
      </c>
      <c r="I25" s="14">
        <v>13308</v>
      </c>
      <c r="J25" s="14">
        <v>41824</v>
      </c>
      <c r="K25" s="14">
        <v>35479</v>
      </c>
      <c r="L25" s="14">
        <v>36756</v>
      </c>
      <c r="M25" s="14">
        <v>11309</v>
      </c>
      <c r="N25" s="14">
        <v>5542</v>
      </c>
      <c r="O25" s="12">
        <f t="shared" si="7"/>
        <v>451526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11742</v>
      </c>
      <c r="C26" s="14">
        <v>7561</v>
      </c>
      <c r="D26" s="14">
        <v>7532</v>
      </c>
      <c r="E26" s="14">
        <v>1236</v>
      </c>
      <c r="F26" s="14">
        <v>6875</v>
      </c>
      <c r="G26" s="14">
        <v>9850</v>
      </c>
      <c r="H26" s="14">
        <v>5305</v>
      </c>
      <c r="I26" s="14">
        <v>1345</v>
      </c>
      <c r="J26" s="14">
        <v>7518</v>
      </c>
      <c r="K26" s="14">
        <v>5705</v>
      </c>
      <c r="L26" s="14">
        <v>6437</v>
      </c>
      <c r="M26" s="14">
        <v>1637</v>
      </c>
      <c r="N26" s="14">
        <v>1249</v>
      </c>
      <c r="O26" s="12">
        <f t="shared" si="7"/>
        <v>73992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744467.76728126</v>
      </c>
      <c r="C36" s="60">
        <f aca="true" t="shared" si="11" ref="C36:N36">C37+C38+C39+C40</f>
        <v>546506.8322940001</v>
      </c>
      <c r="D36" s="60">
        <f t="shared" si="11"/>
        <v>519671.05086825</v>
      </c>
      <c r="E36" s="60">
        <f t="shared" si="11"/>
        <v>114843.35039519999</v>
      </c>
      <c r="F36" s="60">
        <f t="shared" si="11"/>
        <v>497380.48019065</v>
      </c>
      <c r="G36" s="60">
        <f t="shared" si="11"/>
        <v>623046.2676</v>
      </c>
      <c r="H36" s="60">
        <f t="shared" si="11"/>
        <v>515730.5033</v>
      </c>
      <c r="I36" s="60">
        <f>I37+I38+I39+I40</f>
        <v>151773.71077160002</v>
      </c>
      <c r="J36" s="60">
        <f>J37+J38+J39+J40</f>
        <v>620518.4005858</v>
      </c>
      <c r="K36" s="60">
        <f>K37+K38+K39+K40</f>
        <v>524060.3037766</v>
      </c>
      <c r="L36" s="60">
        <f>L37+L38+L39+L40</f>
        <v>650983.9798816</v>
      </c>
      <c r="M36" s="60">
        <f t="shared" si="11"/>
        <v>286337.24939669995</v>
      </c>
      <c r="N36" s="60">
        <f t="shared" si="11"/>
        <v>148004.03040000002</v>
      </c>
      <c r="O36" s="60">
        <f>O37+O38+O39+O40</f>
        <v>5943323.92674166</v>
      </c>
    </row>
    <row r="37" spans="1:15" ht="18.75" customHeight="1">
      <c r="A37" s="57" t="s">
        <v>50</v>
      </c>
      <c r="B37" s="54">
        <f aca="true" t="shared" si="12" ref="B37:N37">B29*B7</f>
        <v>738734.0763000001</v>
      </c>
      <c r="C37" s="54">
        <f t="shared" si="12"/>
        <v>541536.0432000001</v>
      </c>
      <c r="D37" s="54">
        <f t="shared" si="12"/>
        <v>508832.293</v>
      </c>
      <c r="E37" s="54">
        <f t="shared" si="12"/>
        <v>114456.83339999999</v>
      </c>
      <c r="F37" s="54">
        <f t="shared" si="12"/>
        <v>496666.7409</v>
      </c>
      <c r="G37" s="54">
        <f t="shared" si="12"/>
        <v>618114.0288</v>
      </c>
      <c r="H37" s="54">
        <f t="shared" si="12"/>
        <v>511349.6781</v>
      </c>
      <c r="I37" s="54">
        <f>I29*I7</f>
        <v>151515.6614</v>
      </c>
      <c r="J37" s="54">
        <f>J29*J7</f>
        <v>615031.274</v>
      </c>
      <c r="K37" s="54">
        <f>K29*K7</f>
        <v>519806.2068</v>
      </c>
      <c r="L37" s="54">
        <f>L29*L7</f>
        <v>646070.532</v>
      </c>
      <c r="M37" s="54">
        <f t="shared" si="12"/>
        <v>283447.535</v>
      </c>
      <c r="N37" s="54">
        <f t="shared" si="12"/>
        <v>147715.125</v>
      </c>
      <c r="O37" s="56">
        <f>SUM(B37:N37)</f>
        <v>5893276.0279</v>
      </c>
    </row>
    <row r="38" spans="1:15" ht="18.75" customHeight="1">
      <c r="A38" s="57" t="s">
        <v>51</v>
      </c>
      <c r="B38" s="54">
        <f aca="true" t="shared" si="13" ref="B38:N38">B30*B7</f>
        <v>-2181.90901874</v>
      </c>
      <c r="C38" s="54">
        <f t="shared" si="13"/>
        <v>-1444.530906</v>
      </c>
      <c r="D38" s="54">
        <f t="shared" si="13"/>
        <v>-1511.61213175</v>
      </c>
      <c r="E38" s="54">
        <f t="shared" si="13"/>
        <v>-259.7630048</v>
      </c>
      <c r="F38" s="54">
        <f t="shared" si="13"/>
        <v>-1447.6607093500002</v>
      </c>
      <c r="G38" s="54">
        <f t="shared" si="13"/>
        <v>-1822.2912000000001</v>
      </c>
      <c r="H38" s="54">
        <f t="shared" si="13"/>
        <v>-1369.6648</v>
      </c>
      <c r="I38" s="54">
        <f>I30*I7</f>
        <v>-396.7906284</v>
      </c>
      <c r="J38" s="54">
        <f>J30*J7</f>
        <v>-1703.2234142</v>
      </c>
      <c r="K38" s="54">
        <f>K30*K7</f>
        <v>-1372.2030234000001</v>
      </c>
      <c r="L38" s="54">
        <f>L30*L7</f>
        <v>-1747.9421184</v>
      </c>
      <c r="M38" s="54">
        <f t="shared" si="13"/>
        <v>-719.8356033</v>
      </c>
      <c r="N38" s="54">
        <f t="shared" si="13"/>
        <v>-430.13460000000003</v>
      </c>
      <c r="O38" s="25">
        <f>SUM(B38:N38)</f>
        <v>-16407.56115834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0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41019.42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-92068</v>
      </c>
      <c r="C42" s="25">
        <f aca="true" t="shared" si="15" ref="C42:N42">+C43+C46+C58+C59</f>
        <v>-89568</v>
      </c>
      <c r="D42" s="25">
        <f t="shared" si="15"/>
        <v>-66112</v>
      </c>
      <c r="E42" s="25">
        <f t="shared" si="15"/>
        <v>-10548</v>
      </c>
      <c r="F42" s="25">
        <f t="shared" si="15"/>
        <v>-56676</v>
      </c>
      <c r="G42" s="25">
        <f t="shared" si="15"/>
        <v>-103896</v>
      </c>
      <c r="H42" s="25">
        <f t="shared" si="15"/>
        <v>-85120</v>
      </c>
      <c r="I42" s="25">
        <f>+I43+I46+I58+I59</f>
        <v>-26856</v>
      </c>
      <c r="J42" s="25">
        <f>+J43+J46+J58+J59</f>
        <v>-56320</v>
      </c>
      <c r="K42" s="25">
        <f>+K43+K46+K58+K59</f>
        <v>-69832</v>
      </c>
      <c r="L42" s="25">
        <f>+L43+L46+L58+L59</f>
        <v>-58848</v>
      </c>
      <c r="M42" s="25">
        <f t="shared" si="15"/>
        <v>-32536</v>
      </c>
      <c r="N42" s="25">
        <f t="shared" si="15"/>
        <v>-21656</v>
      </c>
      <c r="O42" s="25">
        <f>+O43+O46+O58+O59</f>
        <v>-770036</v>
      </c>
    </row>
    <row r="43" spans="1:15" ht="18.75" customHeight="1">
      <c r="A43" s="17" t="s">
        <v>55</v>
      </c>
      <c r="B43" s="26">
        <f>B44+B45</f>
        <v>-91068</v>
      </c>
      <c r="C43" s="26">
        <f>C44+C45</f>
        <v>-88568</v>
      </c>
      <c r="D43" s="26">
        <f>D44+D45</f>
        <v>-64612</v>
      </c>
      <c r="E43" s="26">
        <f>E44+E45</f>
        <v>-9548</v>
      </c>
      <c r="F43" s="26">
        <f aca="true" t="shared" si="16" ref="F43:N43">F44+F45</f>
        <v>-55176</v>
      </c>
      <c r="G43" s="26">
        <f t="shared" si="16"/>
        <v>-102396</v>
      </c>
      <c r="H43" s="26">
        <f t="shared" si="16"/>
        <v>-83620</v>
      </c>
      <c r="I43" s="26">
        <f>I44+I45</f>
        <v>-24856</v>
      </c>
      <c r="J43" s="26">
        <f>J44+J45</f>
        <v>-56320</v>
      </c>
      <c r="K43" s="26">
        <f>K44+K45</f>
        <v>-68832</v>
      </c>
      <c r="L43" s="26">
        <f>L44+L45</f>
        <v>-58848</v>
      </c>
      <c r="M43" s="26">
        <f t="shared" si="16"/>
        <v>-32536</v>
      </c>
      <c r="N43" s="26">
        <f t="shared" si="16"/>
        <v>-21656</v>
      </c>
      <c r="O43" s="25">
        <f aca="true" t="shared" si="17" ref="O43:O59">SUM(B43:N43)</f>
        <v>-758036</v>
      </c>
    </row>
    <row r="44" spans="1:26" ht="18.75" customHeight="1">
      <c r="A44" s="13" t="s">
        <v>56</v>
      </c>
      <c r="B44" s="20">
        <f>ROUND(-B9*$D$3,2)</f>
        <v>-91068</v>
      </c>
      <c r="C44" s="20">
        <f>ROUND(-C9*$D$3,2)</f>
        <v>-88568</v>
      </c>
      <c r="D44" s="20">
        <f>ROUND(-D9*$D$3,2)</f>
        <v>-64612</v>
      </c>
      <c r="E44" s="20">
        <f>ROUND(-E9*$D$3,2)</f>
        <v>-9548</v>
      </c>
      <c r="F44" s="20">
        <f aca="true" t="shared" si="18" ref="F44:N44">ROUND(-F9*$D$3,2)</f>
        <v>-55176</v>
      </c>
      <c r="G44" s="20">
        <f t="shared" si="18"/>
        <v>-102396</v>
      </c>
      <c r="H44" s="20">
        <f t="shared" si="18"/>
        <v>-83620</v>
      </c>
      <c r="I44" s="20">
        <f>ROUND(-I9*$D$3,2)</f>
        <v>-24856</v>
      </c>
      <c r="J44" s="20">
        <f>ROUND(-J9*$D$3,2)</f>
        <v>-56320</v>
      </c>
      <c r="K44" s="20">
        <f>ROUND(-K9*$D$3,2)</f>
        <v>-68832</v>
      </c>
      <c r="L44" s="20">
        <f>ROUND(-L9*$D$3,2)</f>
        <v>-58848</v>
      </c>
      <c r="M44" s="20">
        <f t="shared" si="18"/>
        <v>-32536</v>
      </c>
      <c r="N44" s="20">
        <f t="shared" si="18"/>
        <v>-21656</v>
      </c>
      <c r="O44" s="46">
        <f t="shared" si="17"/>
        <v>-758036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-1000</v>
      </c>
      <c r="C46" s="26">
        <f aca="true" t="shared" si="20" ref="C46:O46">SUM(C47:C57)</f>
        <v>-1000</v>
      </c>
      <c r="D46" s="26">
        <f t="shared" si="20"/>
        <v>-1500</v>
      </c>
      <c r="E46" s="26">
        <f t="shared" si="20"/>
        <v>-1000</v>
      </c>
      <c r="F46" s="26">
        <f t="shared" si="20"/>
        <v>-1500</v>
      </c>
      <c r="G46" s="26">
        <f t="shared" si="20"/>
        <v>-1500</v>
      </c>
      <c r="H46" s="26">
        <f t="shared" si="20"/>
        <v>-1500</v>
      </c>
      <c r="I46" s="26">
        <f t="shared" si="20"/>
        <v>-2000</v>
      </c>
      <c r="J46" s="26">
        <f t="shared" si="20"/>
        <v>0</v>
      </c>
      <c r="K46" s="26">
        <f t="shared" si="20"/>
        <v>-1000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-1000</v>
      </c>
      <c r="C49" s="24">
        <v>-1000</v>
      </c>
      <c r="D49" s="24">
        <v>-1500</v>
      </c>
      <c r="E49" s="24">
        <v>-1000</v>
      </c>
      <c r="F49" s="24">
        <v>-1500</v>
      </c>
      <c r="G49" s="24">
        <v>-1500</v>
      </c>
      <c r="H49" s="24">
        <v>-1500</v>
      </c>
      <c r="I49" s="24">
        <v>-2000</v>
      </c>
      <c r="J49" s="24">
        <v>0</v>
      </c>
      <c r="K49" s="24">
        <v>-1000</v>
      </c>
      <c r="L49" s="24">
        <v>0</v>
      </c>
      <c r="M49" s="24">
        <v>0</v>
      </c>
      <c r="N49" s="24">
        <v>0</v>
      </c>
      <c r="O49" s="24">
        <f t="shared" si="17"/>
        <v>-12000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652399.76728126</v>
      </c>
      <c r="C61" s="29">
        <f t="shared" si="21"/>
        <v>456938.8322940001</v>
      </c>
      <c r="D61" s="29">
        <f t="shared" si="21"/>
        <v>453559.05086825</v>
      </c>
      <c r="E61" s="29">
        <f t="shared" si="21"/>
        <v>104295.35039519999</v>
      </c>
      <c r="F61" s="29">
        <f t="shared" si="21"/>
        <v>440704.48019065</v>
      </c>
      <c r="G61" s="29">
        <f t="shared" si="21"/>
        <v>519150.2676</v>
      </c>
      <c r="H61" s="29">
        <f t="shared" si="21"/>
        <v>430610.5033</v>
      </c>
      <c r="I61" s="29">
        <f t="shared" si="21"/>
        <v>124917.71077160002</v>
      </c>
      <c r="J61" s="29">
        <f>+J36+J42</f>
        <v>564198.4005858</v>
      </c>
      <c r="K61" s="29">
        <f>+K36+K42</f>
        <v>454228.3037766</v>
      </c>
      <c r="L61" s="29">
        <f>+L36+L42</f>
        <v>592135.9798816</v>
      </c>
      <c r="M61" s="29">
        <f t="shared" si="21"/>
        <v>253801.24939669995</v>
      </c>
      <c r="N61" s="29">
        <f t="shared" si="21"/>
        <v>126348.03040000002</v>
      </c>
      <c r="O61" s="29">
        <f>SUM(B61:N61)</f>
        <v>5173287.926741661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652399.76</v>
      </c>
      <c r="C64" s="36">
        <f aca="true" t="shared" si="22" ref="C64:N64">SUM(C65:C78)</f>
        <v>456938.83</v>
      </c>
      <c r="D64" s="36">
        <f t="shared" si="22"/>
        <v>453559.05</v>
      </c>
      <c r="E64" s="36">
        <f t="shared" si="22"/>
        <v>104295.35</v>
      </c>
      <c r="F64" s="36">
        <f t="shared" si="22"/>
        <v>440704.48</v>
      </c>
      <c r="G64" s="36">
        <f t="shared" si="22"/>
        <v>519150.27</v>
      </c>
      <c r="H64" s="36">
        <f t="shared" si="22"/>
        <v>430610.51</v>
      </c>
      <c r="I64" s="36">
        <f t="shared" si="22"/>
        <v>124917.71</v>
      </c>
      <c r="J64" s="36">
        <f t="shared" si="22"/>
        <v>564198.4</v>
      </c>
      <c r="K64" s="36">
        <f t="shared" si="22"/>
        <v>454228.31</v>
      </c>
      <c r="L64" s="36">
        <f t="shared" si="22"/>
        <v>592135.98</v>
      </c>
      <c r="M64" s="36">
        <f t="shared" si="22"/>
        <v>253801.25</v>
      </c>
      <c r="N64" s="36">
        <f t="shared" si="22"/>
        <v>126348.04</v>
      </c>
      <c r="O64" s="29">
        <f>SUM(O65:O78)</f>
        <v>5173287.94</v>
      </c>
    </row>
    <row r="65" spans="1:16" ht="18.75" customHeight="1">
      <c r="A65" s="17" t="s">
        <v>70</v>
      </c>
      <c r="B65" s="36">
        <v>119279.62</v>
      </c>
      <c r="C65" s="36">
        <v>134878.99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254158.61</v>
      </c>
      <c r="P65"/>
    </row>
    <row r="66" spans="1:16" ht="18.75" customHeight="1">
      <c r="A66" s="17" t="s">
        <v>71</v>
      </c>
      <c r="B66" s="36">
        <v>533120.14</v>
      </c>
      <c r="C66" s="36">
        <v>322059.84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855179.98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453559.05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453559.05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104295.35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104295.35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440704.48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440704.48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519150.27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519150.27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430610.51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430610.51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124917.71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124917.71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564198.4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564198.4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454228.31</v>
      </c>
      <c r="L74" s="35">
        <v>0</v>
      </c>
      <c r="M74" s="35">
        <v>0</v>
      </c>
      <c r="N74" s="35">
        <v>0</v>
      </c>
      <c r="O74" s="29">
        <f t="shared" si="23"/>
        <v>454228.31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592135.98</v>
      </c>
      <c r="M75" s="35">
        <v>0</v>
      </c>
      <c r="N75" s="61">
        <v>0</v>
      </c>
      <c r="O75" s="26">
        <f t="shared" si="23"/>
        <v>592135.98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253801.25</v>
      </c>
      <c r="N76" s="35">
        <v>0</v>
      </c>
      <c r="O76" s="29">
        <f t="shared" si="23"/>
        <v>253801.25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126348.04</v>
      </c>
      <c r="O77" s="26">
        <f t="shared" si="23"/>
        <v>126348.04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2.367084049874073</v>
      </c>
      <c r="C82" s="44">
        <v>2.4980199121202173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2.0495195636963452</v>
      </c>
      <c r="C83" s="44">
        <v>2.1011169584479323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1.8705857245543667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2.7771467703721613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2.184434656272481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1.732250519433996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2.0942695661595447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2.1419417817550594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2.0568165974324635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2.414862562866368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2.313254773230351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2.907143611390111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2.5192175387234044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2018-02-09T14:03:48Z</dcterms:modified>
  <cp:category/>
  <cp:version/>
  <cp:contentType/>
  <cp:contentStatus/>
</cp:coreProperties>
</file>