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<sst xmlns="http://schemas.openxmlformats.org/spreadsheetml/2006/main" count="112" uniqueCount="110">
  <si>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</si>
  <si>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</si>
  <si>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</si>
  <si>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</si>
  <si>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</si>
  <si>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</si>
  <si>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</si>
  <si>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</si>
  <si>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</si>
  <si>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</si>
  <si>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</si>
  <si>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</si>
  <si>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</si>
  <si>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</si>
  <si>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</si>
  <si>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</si>
  <si>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</si>
  <si>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</si>
  <si>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</si>
  <si>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</si>
  <si>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</si>
  <si>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</si>
  <si>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</si>
  <si>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</si>
  <si>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</si>
  <si>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</si>
  <si>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</si>
  <si>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</si>
  <si>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</si>
  <si>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</si>
  <si>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</si>
  <si>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</si>
  <si>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</si>
  <si>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</si>
  <si>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</si>
  <si>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</si>
  <si>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</si>
  <si>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</si>
  <si>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</si>
  <si>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</si>
  <si>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</si>
  <si>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</si>
  <si>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</si>
  <si>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</si>
  <si>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</si>
  <si>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</si>
  <si>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</si>
  <si>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</si>
  <si>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</si>
  <si>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</si>
  <si>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</si>
  <si>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</si>
  <si>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</si>
  <si>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</si>
  <si>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</si>
  <si>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</si>
  <si>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</si>
  <si>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</si>
  <si>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</si>
  <si>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</si>
  <si>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</si>
  <si>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</si>
  <si>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</si>
  <si>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</si>
  <si>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</si>
  <si>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</si>
  <si>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</si>
  <si>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</si>
  <si>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</si>
  <si>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</si>
  <si>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</si>
  <si>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</si>
  <si>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</si>
  <si>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</si>
  <si>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</si>
  <si>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</si>
  <si>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</si>
  <si>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</si>
  <si>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</si>
  <si>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</si>
  <si>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</si>
  <si>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</si>
  <si>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</si>
  <si>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</si>
  <si>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</si>
  <si>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</si>
  <si>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</si>
  <si>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</si>
  <si>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</si>
  <si>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</si>
  <si>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</si>
  <si>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</si>
  <si>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</si>
  <si>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</si>
  <si>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</si>
  <si>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</si>
  <si>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</si>
  <si>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</si>
  <si>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</si>
  <si>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</si>
  <si>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</si>
  <si>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</si>
  <si>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</si>
  <si>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</si>
  <si>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</si>
  <si>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</si>
  <si>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</si>
  <si>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</si>
  <si>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</si>
  <si>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02/02/18 - VENCIMENTO 09/02/18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</si>
</sst>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480949</v>
      </c>
      <c r="C7" s="10">
        <f>C8+C20+C24</f>
        <v>354087</v>
      </c>
      <c r="D7" s="10">
        <f>D8+D20+D24</f>
        <v>352072</v>
      </c>
      <c r="E7" s="10">
        <f>E8+E20+E24</f>
        <v>55888</v>
      </c>
      <c r="F7" s="10">
        <f aca="true" t="shared" si="0" ref="F7:N7">F8+F20+F24</f>
        <v>312776</v>
      </c>
      <c r="G7" s="10">
        <f t="shared" si="0"/>
        <v>489353</v>
      </c>
      <c r="H7" s="10">
        <f>H8+H20+H24</f>
        <v>348926</v>
      </c>
      <c r="I7" s="10">
        <f>I8+I20+I24</f>
        <v>99599</v>
      </c>
      <c r="J7" s="10">
        <f>J8+J20+J24</f>
        <v>406402</v>
      </c>
      <c r="K7" s="10">
        <f>K8+K20+K24</f>
        <v>292979</v>
      </c>
      <c r="L7" s="10">
        <f>L8+L20+L24</f>
        <v>357489</v>
      </c>
      <c r="M7" s="10">
        <f t="shared" si="0"/>
        <v>142070</v>
      </c>
      <c r="N7" s="10">
        <f t="shared" si="0"/>
        <v>89378</v>
      </c>
      <c r="O7" s="10">
        <f>+O8+O20+O24</f>
        <v>3781968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240228</v>
      </c>
      <c r="C8" s="12">
        <f>+C9+C12+C16</f>
        <v>186183</v>
      </c>
      <c r="D8" s="12">
        <f>+D9+D12+D16</f>
        <v>200634</v>
      </c>
      <c r="E8" s="12">
        <f>+E9+E12+E16</f>
        <v>28592</v>
      </c>
      <c r="F8" s="12">
        <f aca="true" t="shared" si="1" ref="F8:N8">+F9+F12+F16</f>
        <v>165863</v>
      </c>
      <c r="G8" s="12">
        <f t="shared" si="1"/>
        <v>262412</v>
      </c>
      <c r="H8" s="12">
        <f>+H9+H12+H16</f>
        <v>178361</v>
      </c>
      <c r="I8" s="12">
        <f>+I9+I12+I16</f>
        <v>52083</v>
      </c>
      <c r="J8" s="12">
        <f>+J9+J12+J16</f>
        <v>219140</v>
      </c>
      <c r="K8" s="12">
        <f>+K9+K12+K16</f>
        <v>155562</v>
      </c>
      <c r="L8" s="12">
        <f>+L9+L12+L16</f>
        <v>178319</v>
      </c>
      <c r="M8" s="12">
        <f t="shared" si="1"/>
        <v>79355</v>
      </c>
      <c r="N8" s="12">
        <f t="shared" si="1"/>
        <v>52395</v>
      </c>
      <c r="O8" s="12">
        <f>SUM(B8:N8)</f>
        <v>1999127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24790</v>
      </c>
      <c r="C9" s="14">
        <v>24568</v>
      </c>
      <c r="D9" s="14">
        <v>16033</v>
      </c>
      <c r="E9" s="14">
        <v>2502</v>
      </c>
      <c r="F9" s="14">
        <v>14664</v>
      </c>
      <c r="G9" s="14">
        <v>26582</v>
      </c>
      <c r="H9" s="14">
        <v>23512</v>
      </c>
      <c r="I9" s="14">
        <v>6868</v>
      </c>
      <c r="J9" s="14">
        <v>15398</v>
      </c>
      <c r="K9" s="14">
        <v>19151</v>
      </c>
      <c r="L9" s="14">
        <v>15235</v>
      </c>
      <c r="M9" s="14">
        <v>10037</v>
      </c>
      <c r="N9" s="14">
        <v>6826</v>
      </c>
      <c r="O9" s="12">
        <f aca="true" t="shared" si="2" ref="O9:O19">SUM(B9:N9)</f>
        <v>206166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24790</v>
      </c>
      <c r="C10" s="14">
        <f>+C9-C11</f>
        <v>24568</v>
      </c>
      <c r="D10" s="14">
        <f>+D9-D11</f>
        <v>16033</v>
      </c>
      <c r="E10" s="14">
        <f>+E9-E11</f>
        <v>2502</v>
      </c>
      <c r="F10" s="14">
        <f aca="true" t="shared" si="3" ref="F10:N10">+F9-F11</f>
        <v>14664</v>
      </c>
      <c r="G10" s="14">
        <f t="shared" si="3"/>
        <v>26582</v>
      </c>
      <c r="H10" s="14">
        <f>+H9-H11</f>
        <v>23512</v>
      </c>
      <c r="I10" s="14">
        <f>+I9-I11</f>
        <v>6868</v>
      </c>
      <c r="J10" s="14">
        <f>+J9-J11</f>
        <v>15398</v>
      </c>
      <c r="K10" s="14">
        <f>+K9-K11</f>
        <v>19151</v>
      </c>
      <c r="L10" s="14">
        <f>+L9-L11</f>
        <v>15235</v>
      </c>
      <c r="M10" s="14">
        <f t="shared" si="3"/>
        <v>10037</v>
      </c>
      <c r="N10" s="14">
        <f t="shared" si="3"/>
        <v>6826</v>
      </c>
      <c r="O10" s="12">
        <f t="shared" si="2"/>
        <v>206166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204197</v>
      </c>
      <c r="C12" s="14">
        <f>C13+C14+C15</f>
        <v>153475</v>
      </c>
      <c r="D12" s="14">
        <f>D13+D14+D15</f>
        <v>176147</v>
      </c>
      <c r="E12" s="14">
        <f>E13+E14+E15</f>
        <v>24846</v>
      </c>
      <c r="F12" s="14">
        <f aca="true" t="shared" si="4" ref="F12:N12">F13+F14+F15</f>
        <v>143758</v>
      </c>
      <c r="G12" s="14">
        <f t="shared" si="4"/>
        <v>222868</v>
      </c>
      <c r="H12" s="14">
        <f>H13+H14+H15</f>
        <v>147142</v>
      </c>
      <c r="I12" s="14">
        <f>I13+I14+I15</f>
        <v>42835</v>
      </c>
      <c r="J12" s="14">
        <f>J13+J14+J15</f>
        <v>192914</v>
      </c>
      <c r="K12" s="14">
        <f>K13+K14+K15</f>
        <v>129515</v>
      </c>
      <c r="L12" s="14">
        <f>L13+L14+L15</f>
        <v>154016</v>
      </c>
      <c r="M12" s="14">
        <f t="shared" si="4"/>
        <v>66003</v>
      </c>
      <c r="N12" s="14">
        <f t="shared" si="4"/>
        <v>43662</v>
      </c>
      <c r="O12" s="12">
        <f t="shared" si="2"/>
        <v>1701378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106485</v>
      </c>
      <c r="C13" s="14">
        <v>81003</v>
      </c>
      <c r="D13" s="14">
        <v>87037</v>
      </c>
      <c r="E13" s="14">
        <v>13000</v>
      </c>
      <c r="F13" s="14">
        <v>72127</v>
      </c>
      <c r="G13" s="14">
        <v>114219</v>
      </c>
      <c r="H13" s="14">
        <v>79106</v>
      </c>
      <c r="I13" s="14">
        <v>23004</v>
      </c>
      <c r="J13" s="14">
        <v>103017</v>
      </c>
      <c r="K13" s="14">
        <v>66828</v>
      </c>
      <c r="L13" s="14">
        <v>79559</v>
      </c>
      <c r="M13" s="14">
        <v>33458</v>
      </c>
      <c r="N13" s="14">
        <v>21607</v>
      </c>
      <c r="O13" s="12">
        <f t="shared" si="2"/>
        <v>880450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96013</v>
      </c>
      <c r="C14" s="14">
        <v>70468</v>
      </c>
      <c r="D14" s="14">
        <v>88003</v>
      </c>
      <c r="E14" s="14">
        <v>11578</v>
      </c>
      <c r="F14" s="14">
        <v>70296</v>
      </c>
      <c r="G14" s="14">
        <v>105645</v>
      </c>
      <c r="H14" s="14">
        <v>66464</v>
      </c>
      <c r="I14" s="14">
        <v>19362</v>
      </c>
      <c r="J14" s="14">
        <v>88893</v>
      </c>
      <c r="K14" s="14">
        <v>61514</v>
      </c>
      <c r="L14" s="14">
        <v>73424</v>
      </c>
      <c r="M14" s="14">
        <v>31913</v>
      </c>
      <c r="N14" s="14">
        <v>21771</v>
      </c>
      <c r="O14" s="12">
        <f t="shared" si="2"/>
        <v>805344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1699</v>
      </c>
      <c r="C15" s="14">
        <v>2004</v>
      </c>
      <c r="D15" s="14">
        <v>1107</v>
      </c>
      <c r="E15" s="14">
        <v>268</v>
      </c>
      <c r="F15" s="14">
        <v>1335</v>
      </c>
      <c r="G15" s="14">
        <v>3004</v>
      </c>
      <c r="H15" s="14">
        <v>1572</v>
      </c>
      <c r="I15" s="14">
        <v>469</v>
      </c>
      <c r="J15" s="14">
        <v>1004</v>
      </c>
      <c r="K15" s="14">
        <v>1173</v>
      </c>
      <c r="L15" s="14">
        <v>1033</v>
      </c>
      <c r="M15" s="14">
        <v>632</v>
      </c>
      <c r="N15" s="14">
        <v>284</v>
      </c>
      <c r="O15" s="12">
        <f t="shared" si="2"/>
        <v>15584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11241</v>
      </c>
      <c r="C16" s="14">
        <f>C17+C18+C19</f>
        <v>8140</v>
      </c>
      <c r="D16" s="14">
        <f>D17+D18+D19</f>
        <v>8454</v>
      </c>
      <c r="E16" s="14">
        <f>E17+E18+E19</f>
        <v>1244</v>
      </c>
      <c r="F16" s="14">
        <f aca="true" t="shared" si="5" ref="F16:N16">F17+F18+F19</f>
        <v>7441</v>
      </c>
      <c r="G16" s="14">
        <f t="shared" si="5"/>
        <v>12962</v>
      </c>
      <c r="H16" s="14">
        <f>H17+H18+H19</f>
        <v>7707</v>
      </c>
      <c r="I16" s="14">
        <f>I17+I18+I19</f>
        <v>2380</v>
      </c>
      <c r="J16" s="14">
        <f>J17+J18+J19</f>
        <v>10828</v>
      </c>
      <c r="K16" s="14">
        <f>K17+K18+K19</f>
        <v>6896</v>
      </c>
      <c r="L16" s="14">
        <f>L17+L18+L19</f>
        <v>9068</v>
      </c>
      <c r="M16" s="14">
        <f t="shared" si="5"/>
        <v>3315</v>
      </c>
      <c r="N16" s="14">
        <f t="shared" si="5"/>
        <v>1907</v>
      </c>
      <c r="O16" s="12">
        <f t="shared" si="2"/>
        <v>91583</v>
      </c>
    </row>
    <row r="17" spans="1:26" ht="18.75" customHeight="1">
      <c r="A17" s="15" t="s">
        <v>16</v>
      </c>
      <c r="B17" s="14">
        <v>11169</v>
      </c>
      <c r="C17" s="14">
        <v>8093</v>
      </c>
      <c r="D17" s="14">
        <v>8422</v>
      </c>
      <c r="E17" s="14">
        <v>1233</v>
      </c>
      <c r="F17" s="14">
        <v>7403</v>
      </c>
      <c r="G17" s="14">
        <v>12898</v>
      </c>
      <c r="H17" s="14">
        <v>7662</v>
      </c>
      <c r="I17" s="14">
        <v>2369</v>
      </c>
      <c r="J17" s="14">
        <v>10787</v>
      </c>
      <c r="K17" s="14">
        <v>6836</v>
      </c>
      <c r="L17" s="14">
        <v>9010</v>
      </c>
      <c r="M17" s="14">
        <v>3287</v>
      </c>
      <c r="N17" s="14">
        <v>1896</v>
      </c>
      <c r="O17" s="12">
        <f t="shared" si="2"/>
        <v>91065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55</v>
      </c>
      <c r="C18" s="14">
        <v>42</v>
      </c>
      <c r="D18" s="14">
        <v>24</v>
      </c>
      <c r="E18" s="14">
        <v>11</v>
      </c>
      <c r="F18" s="14">
        <v>35</v>
      </c>
      <c r="G18" s="14">
        <v>49</v>
      </c>
      <c r="H18" s="14">
        <v>39</v>
      </c>
      <c r="I18" s="14">
        <v>9</v>
      </c>
      <c r="J18" s="14">
        <v>32</v>
      </c>
      <c r="K18" s="14">
        <v>57</v>
      </c>
      <c r="L18" s="14">
        <v>54</v>
      </c>
      <c r="M18" s="14">
        <v>25</v>
      </c>
      <c r="N18" s="14">
        <v>7</v>
      </c>
      <c r="O18" s="12">
        <f t="shared" si="2"/>
        <v>439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17</v>
      </c>
      <c r="C19" s="14">
        <v>5</v>
      </c>
      <c r="D19" s="14">
        <v>8</v>
      </c>
      <c r="E19" s="14">
        <v>0</v>
      </c>
      <c r="F19" s="14">
        <v>3</v>
      </c>
      <c r="G19" s="14">
        <v>15</v>
      </c>
      <c r="H19" s="14">
        <v>6</v>
      </c>
      <c r="I19" s="14">
        <v>2</v>
      </c>
      <c r="J19" s="14">
        <v>9</v>
      </c>
      <c r="K19" s="14">
        <v>3</v>
      </c>
      <c r="L19" s="14">
        <v>4</v>
      </c>
      <c r="M19" s="14">
        <v>3</v>
      </c>
      <c r="N19" s="14">
        <v>4</v>
      </c>
      <c r="O19" s="12">
        <f t="shared" si="2"/>
        <v>79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152458</v>
      </c>
      <c r="C20" s="18">
        <f>C21+C22+C23</f>
        <v>94208</v>
      </c>
      <c r="D20" s="18">
        <f>D21+D22+D23</f>
        <v>83346</v>
      </c>
      <c r="E20" s="18">
        <f>E21+E22+E23</f>
        <v>13478</v>
      </c>
      <c r="F20" s="18">
        <f aca="true" t="shared" si="6" ref="F20:N20">F21+F22+F23</f>
        <v>78733</v>
      </c>
      <c r="G20" s="18">
        <f t="shared" si="6"/>
        <v>121454</v>
      </c>
      <c r="H20" s="18">
        <f>H21+H22+H23</f>
        <v>99832</v>
      </c>
      <c r="I20" s="18">
        <f>I21+I22+I23</f>
        <v>27412</v>
      </c>
      <c r="J20" s="18">
        <f>J21+J22+J23</f>
        <v>121260</v>
      </c>
      <c r="K20" s="18">
        <f>K21+K22+K23</f>
        <v>80581</v>
      </c>
      <c r="L20" s="18">
        <f>L21+L22+L23</f>
        <v>122817</v>
      </c>
      <c r="M20" s="18">
        <f t="shared" si="6"/>
        <v>44876</v>
      </c>
      <c r="N20" s="18">
        <f t="shared" si="6"/>
        <v>26903</v>
      </c>
      <c r="O20" s="12">
        <f aca="true" t="shared" si="7" ref="O20:O26">SUM(B20:N20)</f>
        <v>1067358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85496</v>
      </c>
      <c r="C21" s="14">
        <v>56438</v>
      </c>
      <c r="D21" s="14">
        <v>46815</v>
      </c>
      <c r="E21" s="14">
        <v>8094</v>
      </c>
      <c r="F21" s="14">
        <v>44599</v>
      </c>
      <c r="G21" s="14">
        <v>70276</v>
      </c>
      <c r="H21" s="14">
        <v>59530</v>
      </c>
      <c r="I21" s="14">
        <v>16530</v>
      </c>
      <c r="J21" s="14">
        <v>71570</v>
      </c>
      <c r="K21" s="14">
        <v>46302</v>
      </c>
      <c r="L21" s="14">
        <v>68988</v>
      </c>
      <c r="M21" s="14">
        <v>25185</v>
      </c>
      <c r="N21" s="14">
        <v>14879</v>
      </c>
      <c r="O21" s="12">
        <f t="shared" si="7"/>
        <v>614702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66042</v>
      </c>
      <c r="C22" s="14">
        <v>37086</v>
      </c>
      <c r="D22" s="14">
        <v>36172</v>
      </c>
      <c r="E22" s="14">
        <v>5264</v>
      </c>
      <c r="F22" s="14">
        <v>33651</v>
      </c>
      <c r="G22" s="14">
        <v>50037</v>
      </c>
      <c r="H22" s="14">
        <v>39673</v>
      </c>
      <c r="I22" s="14">
        <v>10715</v>
      </c>
      <c r="J22" s="14">
        <v>49177</v>
      </c>
      <c r="K22" s="14">
        <v>33764</v>
      </c>
      <c r="L22" s="14">
        <v>53252</v>
      </c>
      <c r="M22" s="14">
        <v>19411</v>
      </c>
      <c r="N22" s="14">
        <v>11887</v>
      </c>
      <c r="O22" s="12">
        <f t="shared" si="7"/>
        <v>446131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920</v>
      </c>
      <c r="C23" s="14">
        <v>684</v>
      </c>
      <c r="D23" s="14">
        <v>359</v>
      </c>
      <c r="E23" s="14">
        <v>120</v>
      </c>
      <c r="F23" s="14">
        <v>483</v>
      </c>
      <c r="G23" s="14">
        <v>1141</v>
      </c>
      <c r="H23" s="14">
        <v>629</v>
      </c>
      <c r="I23" s="14">
        <v>167</v>
      </c>
      <c r="J23" s="14">
        <v>513</v>
      </c>
      <c r="K23" s="14">
        <v>515</v>
      </c>
      <c r="L23" s="14">
        <v>577</v>
      </c>
      <c r="M23" s="14">
        <v>280</v>
      </c>
      <c r="N23" s="14">
        <v>137</v>
      </c>
      <c r="O23" s="12">
        <f t="shared" si="7"/>
        <v>6525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88263</v>
      </c>
      <c r="C24" s="14">
        <f>C25+C26</f>
        <v>73696</v>
      </c>
      <c r="D24" s="14">
        <f>D25+D26</f>
        <v>68092</v>
      </c>
      <c r="E24" s="14">
        <f>E25+E26</f>
        <v>13818</v>
      </c>
      <c r="F24" s="14">
        <f aca="true" t="shared" si="8" ref="F24:N24">F25+F26</f>
        <v>68180</v>
      </c>
      <c r="G24" s="14">
        <f t="shared" si="8"/>
        <v>105487</v>
      </c>
      <c r="H24" s="14">
        <f>H25+H26</f>
        <v>70733</v>
      </c>
      <c r="I24" s="14">
        <f>I25+I26</f>
        <v>20104</v>
      </c>
      <c r="J24" s="14">
        <f>J25+J26</f>
        <v>66002</v>
      </c>
      <c r="K24" s="14">
        <f>K25+K26</f>
        <v>56836</v>
      </c>
      <c r="L24" s="14">
        <f>L25+L26</f>
        <v>56353</v>
      </c>
      <c r="M24" s="14">
        <f t="shared" si="8"/>
        <v>17839</v>
      </c>
      <c r="N24" s="14">
        <f t="shared" si="8"/>
        <v>10080</v>
      </c>
      <c r="O24" s="12">
        <f t="shared" si="7"/>
        <v>715483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75549</v>
      </c>
      <c r="C25" s="14">
        <v>65084</v>
      </c>
      <c r="D25" s="14">
        <v>59386</v>
      </c>
      <c r="E25" s="14">
        <v>12519</v>
      </c>
      <c r="F25" s="14">
        <v>60298</v>
      </c>
      <c r="G25" s="14">
        <v>94490</v>
      </c>
      <c r="H25" s="14">
        <v>64462</v>
      </c>
      <c r="I25" s="14">
        <v>18383</v>
      </c>
      <c r="J25" s="14">
        <v>56905</v>
      </c>
      <c r="K25" s="14">
        <v>50645</v>
      </c>
      <c r="L25" s="14">
        <v>49539</v>
      </c>
      <c r="M25" s="14">
        <v>15945</v>
      </c>
      <c r="N25" s="14">
        <v>8583</v>
      </c>
      <c r="O25" s="12">
        <f t="shared" si="7"/>
        <v>631788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12714</v>
      </c>
      <c r="C26" s="14">
        <v>8612</v>
      </c>
      <c r="D26" s="14">
        <v>8706</v>
      </c>
      <c r="E26" s="14">
        <v>1299</v>
      </c>
      <c r="F26" s="14">
        <v>7882</v>
      </c>
      <c r="G26" s="14">
        <v>10997</v>
      </c>
      <c r="H26" s="14">
        <v>6271</v>
      </c>
      <c r="I26" s="14">
        <v>1721</v>
      </c>
      <c r="J26" s="14">
        <v>9097</v>
      </c>
      <c r="K26" s="14">
        <v>6191</v>
      </c>
      <c r="L26" s="14">
        <v>6814</v>
      </c>
      <c r="M26" s="14">
        <v>1894</v>
      </c>
      <c r="N26" s="14">
        <v>1497</v>
      </c>
      <c r="O26" s="12">
        <f t="shared" si="7"/>
        <v>83695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1013630.67988154</v>
      </c>
      <c r="C36" s="60">
        <f aca="true" t="shared" si="11" ref="C36:N36">C37+C38+C39+C40</f>
        <v>783470.0411535001</v>
      </c>
      <c r="D36" s="60">
        <f t="shared" si="11"/>
        <v>668137.2984036</v>
      </c>
      <c r="E36" s="60">
        <f t="shared" si="11"/>
        <v>154982.0203392</v>
      </c>
      <c r="F36" s="60">
        <f t="shared" si="11"/>
        <v>682431.0746308</v>
      </c>
      <c r="G36" s="60">
        <f t="shared" si="11"/>
        <v>850790.5844</v>
      </c>
      <c r="H36" s="60">
        <f t="shared" si="11"/>
        <v>733296.0926</v>
      </c>
      <c r="I36" s="60">
        <f>I37+I38+I39+I40</f>
        <v>213069.6472198</v>
      </c>
      <c r="J36" s="60">
        <f>J37+J38+J39+J40</f>
        <v>839628.3621436</v>
      </c>
      <c r="K36" s="60">
        <f>K37+K38+K39+K40</f>
        <v>710250.8441796999</v>
      </c>
      <c r="L36" s="60">
        <f>L37+L38+L39+L40</f>
        <v>830298.08575264</v>
      </c>
      <c r="M36" s="60">
        <f t="shared" si="11"/>
        <v>414778.80226009997</v>
      </c>
      <c r="N36" s="60">
        <f t="shared" si="11"/>
        <v>224787.76973568002</v>
      </c>
      <c r="O36" s="60">
        <f>O37+O38+O39+O40</f>
        <v>8119551.302700159</v>
      </c>
    </row>
    <row r="37" spans="1:15" ht="18.75" customHeight="1">
      <c r="A37" s="57" t="s">
        <v>50</v>
      </c>
      <c r="B37" s="54">
        <f aca="true" t="shared" si="12" ref="B37:N37">B29*B7</f>
        <v>1008694.3377</v>
      </c>
      <c r="C37" s="54">
        <f t="shared" si="12"/>
        <v>779133.0348</v>
      </c>
      <c r="D37" s="54">
        <f t="shared" si="12"/>
        <v>657740.9104</v>
      </c>
      <c r="E37" s="54">
        <f t="shared" si="12"/>
        <v>154686.8064</v>
      </c>
      <c r="F37" s="54">
        <f t="shared" si="12"/>
        <v>682258.2888</v>
      </c>
      <c r="G37" s="54">
        <f t="shared" si="12"/>
        <v>846531.7547</v>
      </c>
      <c r="H37" s="54">
        <f t="shared" si="12"/>
        <v>729499.5882</v>
      </c>
      <c r="I37" s="54">
        <f>I29*I7</f>
        <v>212972.5417</v>
      </c>
      <c r="J37" s="54">
        <f>J29*J7</f>
        <v>834749.708</v>
      </c>
      <c r="K37" s="54">
        <f>K29*K7</f>
        <v>706489.5606</v>
      </c>
      <c r="L37" s="54">
        <f>L29*L7</f>
        <v>825871.0878</v>
      </c>
      <c r="M37" s="54">
        <f t="shared" si="12"/>
        <v>412216.105</v>
      </c>
      <c r="N37" s="54">
        <f t="shared" si="12"/>
        <v>224723.1054</v>
      </c>
      <c r="O37" s="56">
        <f>SUM(B37:N37)</f>
        <v>8075566.829499999</v>
      </c>
    </row>
    <row r="38" spans="1:15" ht="18.75" customHeight="1">
      <c r="A38" s="57" t="s">
        <v>51</v>
      </c>
      <c r="B38" s="54">
        <f aca="true" t="shared" si="13" ref="B38:N38">B30*B7</f>
        <v>-2979.25781846</v>
      </c>
      <c r="C38" s="54">
        <f t="shared" si="13"/>
        <v>-2078.3136465</v>
      </c>
      <c r="D38" s="54">
        <f t="shared" si="13"/>
        <v>-1953.9819963999998</v>
      </c>
      <c r="E38" s="54">
        <f t="shared" si="13"/>
        <v>-351.0660608</v>
      </c>
      <c r="F38" s="54">
        <f t="shared" si="13"/>
        <v>-1988.6141692</v>
      </c>
      <c r="G38" s="54">
        <f t="shared" si="13"/>
        <v>-2495.7003</v>
      </c>
      <c r="H38" s="54">
        <f t="shared" si="13"/>
        <v>-1953.9856</v>
      </c>
      <c r="I38" s="54">
        <f>I30*I7</f>
        <v>-557.7344802</v>
      </c>
      <c r="J38" s="54">
        <f>J30*J7</f>
        <v>-2311.6958564</v>
      </c>
      <c r="K38" s="54">
        <f>K30*K7</f>
        <v>-1865.0164203000002</v>
      </c>
      <c r="L38" s="54">
        <f>L30*L7</f>
        <v>-2234.39204736</v>
      </c>
      <c r="M38" s="54">
        <f t="shared" si="13"/>
        <v>-1046.8527399</v>
      </c>
      <c r="N38" s="54">
        <f t="shared" si="13"/>
        <v>-654.37566432</v>
      </c>
      <c r="O38" s="25">
        <f>SUM(B38:N38)</f>
        <v>-22470.98679984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4658.52</v>
      </c>
      <c r="C40" s="54">
        <v>4022.8</v>
      </c>
      <c r="D40" s="54">
        <v>10188.97</v>
      </c>
      <c r="E40" s="54">
        <v>0</v>
      </c>
      <c r="F40" s="54">
        <v>0</v>
      </c>
      <c r="G40" s="54">
        <v>4092.37</v>
      </c>
      <c r="H40" s="54">
        <v>3507.77</v>
      </c>
      <c r="I40" s="54">
        <v>0</v>
      </c>
      <c r="J40" s="54">
        <v>4643.75</v>
      </c>
      <c r="K40" s="54">
        <v>3507.7</v>
      </c>
      <c r="L40" s="54">
        <v>4059.15</v>
      </c>
      <c r="M40" s="54">
        <v>2338.39</v>
      </c>
      <c r="N40" s="54">
        <v>0</v>
      </c>
      <c r="O40" s="56">
        <f>SUM(B40:N40)</f>
        <v>41019.42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-127108.36</v>
      </c>
      <c r="C42" s="25">
        <f aca="true" t="shared" si="15" ref="C42:N42">+C43+C46+C58+C59</f>
        <v>-117573.44</v>
      </c>
      <c r="D42" s="25">
        <f t="shared" si="15"/>
        <v>-105558.42</v>
      </c>
      <c r="E42" s="25">
        <f t="shared" si="15"/>
        <v>-79946</v>
      </c>
      <c r="F42" s="25">
        <f t="shared" si="15"/>
        <v>-163174.7</v>
      </c>
      <c r="G42" s="25">
        <f t="shared" si="15"/>
        <v>-157399.18</v>
      </c>
      <c r="H42" s="25">
        <f t="shared" si="15"/>
        <v>-110188.38</v>
      </c>
      <c r="I42" s="25">
        <f>+I43+I46+I58+I59</f>
        <v>-30272.6</v>
      </c>
      <c r="J42" s="25">
        <f>+J43+J46+J58+J59</f>
        <v>-125232.04000000001</v>
      </c>
      <c r="K42" s="25">
        <f>+K43+K46+K58+K59</f>
        <v>-109516.41</v>
      </c>
      <c r="L42" s="25">
        <f>+L43+L46+L58+L59</f>
        <v>-119668.39</v>
      </c>
      <c r="M42" s="25">
        <f t="shared" si="15"/>
        <v>-61197.83</v>
      </c>
      <c r="N42" s="25">
        <f t="shared" si="15"/>
        <v>-29454</v>
      </c>
      <c r="O42" s="25">
        <f>+O43+O46+O58+O59</f>
        <v>-1336289.75</v>
      </c>
    </row>
    <row r="43" spans="1:15" ht="18.75" customHeight="1">
      <c r="A43" s="17" t="s">
        <v>55</v>
      </c>
      <c r="B43" s="26">
        <f>B44+B45</f>
        <v>-99160</v>
      </c>
      <c r="C43" s="26">
        <f>C44+C45</f>
        <v>-98272</v>
      </c>
      <c r="D43" s="26">
        <f>D44+D45</f>
        <v>-64132</v>
      </c>
      <c r="E43" s="26">
        <f>E44+E45</f>
        <v>-10008</v>
      </c>
      <c r="F43" s="26">
        <f aca="true" t="shared" si="16" ref="F43:N43">F44+F45</f>
        <v>-58656</v>
      </c>
      <c r="G43" s="26">
        <f t="shared" si="16"/>
        <v>-106328</v>
      </c>
      <c r="H43" s="26">
        <f t="shared" si="16"/>
        <v>-94048</v>
      </c>
      <c r="I43" s="26">
        <f>I44+I45</f>
        <v>-27472</v>
      </c>
      <c r="J43" s="26">
        <f>J44+J45</f>
        <v>-61592</v>
      </c>
      <c r="K43" s="26">
        <f>K44+K45</f>
        <v>-76604</v>
      </c>
      <c r="L43" s="26">
        <f>L44+L45</f>
        <v>-60940</v>
      </c>
      <c r="M43" s="26">
        <f t="shared" si="16"/>
        <v>-40148</v>
      </c>
      <c r="N43" s="26">
        <f t="shared" si="16"/>
        <v>-27304</v>
      </c>
      <c r="O43" s="25">
        <f aca="true" t="shared" si="17" ref="O43:O59">SUM(B43:N43)</f>
        <v>-824664</v>
      </c>
    </row>
    <row r="44" spans="1:26" ht="18.75" customHeight="1">
      <c r="A44" s="13" t="s">
        <v>56</v>
      </c>
      <c r="B44" s="20">
        <f>ROUND(-B9*$D$3,2)</f>
        <v>-99160</v>
      </c>
      <c r="C44" s="20">
        <f>ROUND(-C9*$D$3,2)</f>
        <v>-98272</v>
      </c>
      <c r="D44" s="20">
        <f>ROUND(-D9*$D$3,2)</f>
        <v>-64132</v>
      </c>
      <c r="E44" s="20">
        <f>ROUND(-E9*$D$3,2)</f>
        <v>-10008</v>
      </c>
      <c r="F44" s="20">
        <f aca="true" t="shared" si="18" ref="F44:N44">ROUND(-F9*$D$3,2)</f>
        <v>-58656</v>
      </c>
      <c r="G44" s="20">
        <f t="shared" si="18"/>
        <v>-106328</v>
      </c>
      <c r="H44" s="20">
        <f t="shared" si="18"/>
        <v>-94048</v>
      </c>
      <c r="I44" s="20">
        <f>ROUND(-I9*$D$3,2)</f>
        <v>-27472</v>
      </c>
      <c r="J44" s="20">
        <f>ROUND(-J9*$D$3,2)</f>
        <v>-61592</v>
      </c>
      <c r="K44" s="20">
        <f>ROUND(-K9*$D$3,2)</f>
        <v>-76604</v>
      </c>
      <c r="L44" s="20">
        <f>ROUND(-L9*$D$3,2)</f>
        <v>-60940</v>
      </c>
      <c r="M44" s="20">
        <f t="shared" si="18"/>
        <v>-40148</v>
      </c>
      <c r="N44" s="20">
        <f t="shared" si="18"/>
        <v>-27304</v>
      </c>
      <c r="O44" s="46">
        <f t="shared" si="17"/>
        <v>-824664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-27948.36</v>
      </c>
      <c r="C46" s="26">
        <f aca="true" t="shared" si="20" ref="C46:O46">SUM(C47:C57)</f>
        <v>-19301.44</v>
      </c>
      <c r="D46" s="26">
        <f t="shared" si="20"/>
        <v>-41426.42</v>
      </c>
      <c r="E46" s="26">
        <f t="shared" si="20"/>
        <v>-69938</v>
      </c>
      <c r="F46" s="26">
        <f t="shared" si="20"/>
        <v>-104518.7</v>
      </c>
      <c r="G46" s="26">
        <f t="shared" si="20"/>
        <v>-51071.18</v>
      </c>
      <c r="H46" s="26">
        <f t="shared" si="20"/>
        <v>-16140.38</v>
      </c>
      <c r="I46" s="26">
        <f t="shared" si="20"/>
        <v>-2800.6</v>
      </c>
      <c r="J46" s="26">
        <f t="shared" si="20"/>
        <v>-63640.04</v>
      </c>
      <c r="K46" s="26">
        <f t="shared" si="20"/>
        <v>-32912.41</v>
      </c>
      <c r="L46" s="26">
        <f t="shared" si="20"/>
        <v>-58728.39</v>
      </c>
      <c r="M46" s="26">
        <f t="shared" si="20"/>
        <v>-21049.83</v>
      </c>
      <c r="N46" s="26">
        <f t="shared" si="20"/>
        <v>-2150</v>
      </c>
      <c r="O46" s="26">
        <f t="shared" si="20"/>
        <v>-511625.74999999994</v>
      </c>
    </row>
    <row r="47" spans="1:26" ht="18.75" customHeight="1">
      <c r="A47" s="13" t="s">
        <v>59</v>
      </c>
      <c r="B47" s="24">
        <v>-26948.36</v>
      </c>
      <c r="C47" s="24">
        <v>-18301.44</v>
      </c>
      <c r="D47" s="24">
        <v>-39926.42</v>
      </c>
      <c r="E47" s="24">
        <v>-68938</v>
      </c>
      <c r="F47" s="24">
        <v>-103018.7</v>
      </c>
      <c r="G47" s="24">
        <v>-49571.18</v>
      </c>
      <c r="H47" s="24">
        <v>-14640.38</v>
      </c>
      <c r="I47" s="24">
        <v>-800.6</v>
      </c>
      <c r="J47" s="24">
        <v>-63640.04</v>
      </c>
      <c r="K47" s="24">
        <v>-31912.41</v>
      </c>
      <c r="L47" s="24">
        <v>-58728.39</v>
      </c>
      <c r="M47" s="24">
        <v>-21049.83</v>
      </c>
      <c r="N47" s="24">
        <v>-2150</v>
      </c>
      <c r="O47" s="24">
        <f t="shared" si="17"/>
        <v>-499625.74999999994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-1000</v>
      </c>
      <c r="C49" s="24">
        <v>-1000</v>
      </c>
      <c r="D49" s="24">
        <v>-1500</v>
      </c>
      <c r="E49" s="24">
        <v>-1000</v>
      </c>
      <c r="F49" s="24">
        <v>-1500</v>
      </c>
      <c r="G49" s="24">
        <v>-1500</v>
      </c>
      <c r="H49" s="24">
        <v>-1500</v>
      </c>
      <c r="I49" s="24">
        <v>-2000</v>
      </c>
      <c r="J49" s="24">
        <v>0</v>
      </c>
      <c r="K49" s="24">
        <v>-1000</v>
      </c>
      <c r="L49" s="24">
        <v>0</v>
      </c>
      <c r="M49" s="24">
        <v>0</v>
      </c>
      <c r="N49" s="24">
        <v>0</v>
      </c>
      <c r="O49" s="24">
        <f t="shared" si="17"/>
        <v>-12000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886522.31988154</v>
      </c>
      <c r="C61" s="29">
        <f t="shared" si="21"/>
        <v>665896.6011535001</v>
      </c>
      <c r="D61" s="29">
        <f t="shared" si="21"/>
        <v>562578.8784036</v>
      </c>
      <c r="E61" s="29">
        <f t="shared" si="21"/>
        <v>75036.02033920001</v>
      </c>
      <c r="F61" s="29">
        <f t="shared" si="21"/>
        <v>519256.37463080004</v>
      </c>
      <c r="G61" s="29">
        <f t="shared" si="21"/>
        <v>693391.4044000001</v>
      </c>
      <c r="H61" s="29">
        <f t="shared" si="21"/>
        <v>623107.7126</v>
      </c>
      <c r="I61" s="29">
        <f t="shared" si="21"/>
        <v>182797.0472198</v>
      </c>
      <c r="J61" s="29">
        <f>+J36+J42</f>
        <v>714396.3221436</v>
      </c>
      <c r="K61" s="29">
        <f>+K36+K42</f>
        <v>600734.4341796999</v>
      </c>
      <c r="L61" s="29">
        <f>+L36+L42</f>
        <v>710629.69575264</v>
      </c>
      <c r="M61" s="29">
        <f t="shared" si="21"/>
        <v>353580.97226009995</v>
      </c>
      <c r="N61" s="29">
        <f t="shared" si="21"/>
        <v>195333.76973568002</v>
      </c>
      <c r="O61" s="29">
        <f>SUM(B61:N61)</f>
        <v>6783261.55270016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886522.31</v>
      </c>
      <c r="C64" s="36">
        <f aca="true" t="shared" si="22" ref="C64:N64">SUM(C65:C78)</f>
        <v>665896.6</v>
      </c>
      <c r="D64" s="36">
        <f t="shared" si="22"/>
        <v>562578.88</v>
      </c>
      <c r="E64" s="36">
        <f t="shared" si="22"/>
        <v>75036.02</v>
      </c>
      <c r="F64" s="36">
        <f t="shared" si="22"/>
        <v>519256.38</v>
      </c>
      <c r="G64" s="36">
        <f t="shared" si="22"/>
        <v>693391.4</v>
      </c>
      <c r="H64" s="36">
        <f t="shared" si="22"/>
        <v>623107.71</v>
      </c>
      <c r="I64" s="36">
        <f t="shared" si="22"/>
        <v>182797.05</v>
      </c>
      <c r="J64" s="36">
        <f t="shared" si="22"/>
        <v>714396.32</v>
      </c>
      <c r="K64" s="36">
        <f t="shared" si="22"/>
        <v>600734.43</v>
      </c>
      <c r="L64" s="36">
        <f t="shared" si="22"/>
        <v>710629.7</v>
      </c>
      <c r="M64" s="36">
        <f t="shared" si="22"/>
        <v>353580.98</v>
      </c>
      <c r="N64" s="36">
        <f t="shared" si="22"/>
        <v>195333.77</v>
      </c>
      <c r="O64" s="29">
        <f>SUM(O65:O78)</f>
        <v>6783261.549999999</v>
      </c>
    </row>
    <row r="65" spans="1:16" ht="18.75" customHeight="1">
      <c r="A65" s="17" t="s">
        <v>70</v>
      </c>
      <c r="B65" s="36">
        <v>171999.06</v>
      </c>
      <c r="C65" s="36">
        <v>198112.99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370112.05</v>
      </c>
      <c r="P65"/>
    </row>
    <row r="66" spans="1:16" ht="18.75" customHeight="1">
      <c r="A66" s="17" t="s">
        <v>71</v>
      </c>
      <c r="B66" s="36">
        <v>714523.25</v>
      </c>
      <c r="C66" s="36">
        <v>467783.61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1182306.8599999999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562578.88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562578.88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75036.02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75036.02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519256.38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519256.38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693391.4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693391.4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623107.71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623107.71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182797.05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182797.05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714396.32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714396.32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600734.43</v>
      </c>
      <c r="L74" s="35">
        <v>0</v>
      </c>
      <c r="M74" s="35">
        <v>0</v>
      </c>
      <c r="N74" s="35">
        <v>0</v>
      </c>
      <c r="O74" s="29">
        <f t="shared" si="23"/>
        <v>600734.43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710629.7</v>
      </c>
      <c r="M75" s="35">
        <v>0</v>
      </c>
      <c r="N75" s="61">
        <v>0</v>
      </c>
      <c r="O75" s="26">
        <f t="shared" si="23"/>
        <v>710629.7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353580.98</v>
      </c>
      <c r="N76" s="35">
        <v>0</v>
      </c>
      <c r="O76" s="29">
        <f t="shared" si="23"/>
        <v>353580.98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195333.77</v>
      </c>
      <c r="O77" s="26">
        <f t="shared" si="23"/>
        <v>195333.77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2.343803706001119</v>
      </c>
      <c r="C82" s="44">
        <v>2.4979162424043357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2.0471679016680424</v>
      </c>
      <c r="C83" s="44">
        <v>2.0981764736329316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1.8687891351871209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2.7730822419696537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2.18185242675525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1.7302401628272435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2.091527494655027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2.1392749648068756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2.0545780093198363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2.412265535003191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2.3112289769829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2.9030788502857745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2.515023492757502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2018-02-09T13:56:59Z</dcterms:modified>
  <cp:category/>
  <cp:version/>
  <cp:contentType/>
  <cp:contentStatus/>
</cp:coreProperties>
</file>