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<sst xmlns="http://schemas.openxmlformats.org/spreadsheetml/2006/main" count="140" uniqueCount="140">
  <si>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</si>
  <si>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</si>
  <si>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</si>
  <si>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</si>
  <si>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</si>
  <si>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</si>
  <si>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</si>
  <si>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</si>
  <si>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</si>
  <si>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</si>
  <si>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</si>
  <si>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</si>
  <si>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</si>
  <si>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</si>
  <si>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</si>
  <si>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</si>
  <si>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</si>
  <si>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</si>
  <si>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</si>
  <si>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</si>
  <si>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</si>
  <si>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</si>
  <si>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</si>
  <si>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</si>
  <si>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</si>
  <si>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</si>
  <si>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</si>
  <si>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</si>
  <si>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</si>
  <si>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</si>
  <si>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</si>
  <si>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</si>
  <si>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</si>
  <si>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</si>
  <si>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</si>
  <si>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</si>
  <si>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</si>
  <si>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</si>
  <si>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</si>
  <si>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</si>
  <si>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</si>
  <si>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</si>
  <si>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</si>
  <si>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</si>
  <si>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</si>
  <si>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</si>
  <si>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</si>
  <si>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</si>
  <si>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</si>
  <si>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</si>
  <si>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</si>
  <si>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</si>
  <si>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</si>
  <si>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</si>
  <si>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</si>
  <si>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</si>
  <si>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</si>
  <si>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</si>
  <si>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</si>
  <si>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</si>
  <si>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</si>
  <si>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</si>
  <si>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</si>
  <si>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</si>
  <si>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</si>
  <si>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</si>
  <si>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</si>
  <si>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</si>
  <si>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</si>
  <si>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</si>
  <si>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</si>
  <si>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</si>
  <si>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</si>
  <si>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</si>
  <si>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</si>
  <si>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</si>
  <si>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</si>
  <si>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</si>
  <si>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</si>
  <si>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</si>
  <si>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</si>
  <si>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</si>
  <si>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</si>
  <si>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</si>
  <si>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</si>
  <si>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</si>
  <si>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</si>
  <si>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</si>
  <si>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</si>
  <si>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</si>
  <si>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</si>
  <si>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</si>
  <si>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</si>
  <si>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</si>
  <si>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</si>
  <si>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</si>
  <si>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</si>
  <si>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</si>
  <si>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</si>
  <si>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</si>
  <si>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</si>
  <si>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</si>
  <si>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</si>
  <si>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</si>
  <si>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</si>
  <si>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</si>
  <si>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</si>
  <si>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</si>
  <si>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</si>
  <si>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</si>
  <si>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</si>
  <si>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</si>
  <si>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</si>
  <si>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</si>
  <si>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</si>
  <si>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</si>
  <si>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</si>
  <si>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</si>
  <si>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</si>
  <si>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</si>
  <si>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</si>
  <si>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</si>
  <si>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</si>
  <si>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</si>
  <si>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</si>
  <si>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</si>
  <si>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</si>
  <si>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</si>
  <si>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</si>
  <si>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</si>
  <si>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</si>
  <si>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</si>
  <si>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</si>
  <si>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</si>
  <si>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</si>
  <si>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26/02/18 - VENCIMENTO 05/03/18</t>
  </si>
  <si>
    <t>6.3. Revisão de Remuneração pelo Transporte Coletivo ¹</t>
  </si>
  <si>
    <t xml:space="preserve"> ¹ Passageiros transportados, processados pelo sistema de bilhetagem eletrônica, referentes às operações de 19 e 20/02/18 (528.383 passageiros).</t>
  </si>
  <si>
    <t>6.2.17. Descumprimento de Entrega Certidão Tributos</t>
  </si>
  <si>
    <t>6.2.33. Criação Indevida de Recebedoria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</si>
</sst>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562141</v>
      </c>
      <c r="C7" s="9">
        <f t="shared" si="0"/>
        <v>703767</v>
      </c>
      <c r="D7" s="9">
        <f t="shared" si="0"/>
        <v>733106</v>
      </c>
      <c r="E7" s="9">
        <f t="shared" si="0"/>
        <v>506735</v>
      </c>
      <c r="F7" s="9">
        <f t="shared" si="0"/>
        <v>683546</v>
      </c>
      <c r="G7" s="9">
        <f t="shared" si="0"/>
        <v>1164202</v>
      </c>
      <c r="H7" s="9">
        <f t="shared" si="0"/>
        <v>527229</v>
      </c>
      <c r="I7" s="9">
        <f t="shared" si="0"/>
        <v>112779</v>
      </c>
      <c r="J7" s="9">
        <f t="shared" si="0"/>
        <v>312671</v>
      </c>
      <c r="K7" s="9">
        <f t="shared" si="0"/>
        <v>5306176</v>
      </c>
      <c r="L7" s="50"/>
    </row>
    <row r="8" spans="1:11" ht="17.25" customHeight="1">
      <c r="A8" s="10" t="s">
        <v>96</v>
      </c>
      <c r="B8" s="11">
        <f>B9+B12+B16</f>
        <v>281270</v>
      </c>
      <c r="C8" s="11">
        <f aca="true" t="shared" si="1" ref="C8:J8">C9+C12+C16</f>
        <v>366130</v>
      </c>
      <c r="D8" s="11">
        <f t="shared" si="1"/>
        <v>352214</v>
      </c>
      <c r="E8" s="11">
        <f t="shared" si="1"/>
        <v>262041</v>
      </c>
      <c r="F8" s="11">
        <f t="shared" si="1"/>
        <v>333509</v>
      </c>
      <c r="G8" s="11">
        <f t="shared" si="1"/>
        <v>575022</v>
      </c>
      <c r="H8" s="11">
        <f t="shared" si="1"/>
        <v>287998</v>
      </c>
      <c r="I8" s="11">
        <f t="shared" si="1"/>
        <v>52136</v>
      </c>
      <c r="J8" s="11">
        <f t="shared" si="1"/>
        <v>150166</v>
      </c>
      <c r="K8" s="11">
        <f>SUM(B8:J8)</f>
        <v>2660486</v>
      </c>
    </row>
    <row r="9" spans="1:11" ht="17.25" customHeight="1">
      <c r="A9" s="15" t="s">
        <v>16</v>
      </c>
      <c r="B9" s="13">
        <f>+B10+B11</f>
        <v>39435</v>
      </c>
      <c r="C9" s="13">
        <f aca="true" t="shared" si="2" ref="C9:J9">+C10+C11</f>
        <v>55599</v>
      </c>
      <c r="D9" s="13">
        <f t="shared" si="2"/>
        <v>46628</v>
      </c>
      <c r="E9" s="13">
        <f t="shared" si="2"/>
        <v>36732</v>
      </c>
      <c r="F9" s="13">
        <f t="shared" si="2"/>
        <v>41073</v>
      </c>
      <c r="G9" s="13">
        <f t="shared" si="2"/>
        <v>57072</v>
      </c>
      <c r="H9" s="13">
        <f t="shared" si="2"/>
        <v>50556</v>
      </c>
      <c r="I9" s="13">
        <f t="shared" si="2"/>
        <v>8757</v>
      </c>
      <c r="J9" s="13">
        <f t="shared" si="2"/>
        <v>18678</v>
      </c>
      <c r="K9" s="11">
        <f>SUM(B9:J9)</f>
        <v>354530</v>
      </c>
    </row>
    <row r="10" spans="1:11" ht="17.25" customHeight="1">
      <c r="A10" s="29" t="s">
        <v>17</v>
      </c>
      <c r="B10" s="13">
        <v>39435</v>
      </c>
      <c r="C10" s="13">
        <v>55599</v>
      </c>
      <c r="D10" s="13">
        <v>46628</v>
      </c>
      <c r="E10" s="13">
        <v>36732</v>
      </c>
      <c r="F10" s="13">
        <v>41073</v>
      </c>
      <c r="G10" s="13">
        <v>57072</v>
      </c>
      <c r="H10" s="13">
        <v>50556</v>
      </c>
      <c r="I10" s="13">
        <v>8757</v>
      </c>
      <c r="J10" s="13">
        <v>18678</v>
      </c>
      <c r="K10" s="11">
        <f>SUM(B10:J10)</f>
        <v>354530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229525</v>
      </c>
      <c r="C12" s="17">
        <f t="shared" si="3"/>
        <v>294451</v>
      </c>
      <c r="D12" s="17">
        <f t="shared" si="3"/>
        <v>290293</v>
      </c>
      <c r="E12" s="17">
        <f t="shared" si="3"/>
        <v>214266</v>
      </c>
      <c r="F12" s="17">
        <f t="shared" si="3"/>
        <v>274786</v>
      </c>
      <c r="G12" s="17">
        <f t="shared" si="3"/>
        <v>487312</v>
      </c>
      <c r="H12" s="17">
        <f t="shared" si="3"/>
        <v>225461</v>
      </c>
      <c r="I12" s="17">
        <f t="shared" si="3"/>
        <v>40789</v>
      </c>
      <c r="J12" s="17">
        <f t="shared" si="3"/>
        <v>124724</v>
      </c>
      <c r="K12" s="11">
        <f aca="true" t="shared" si="4" ref="K12:K27">SUM(B12:J12)</f>
        <v>2181607</v>
      </c>
    </row>
    <row r="13" spans="1:13" ht="17.25" customHeight="1">
      <c r="A13" s="14" t="s">
        <v>19</v>
      </c>
      <c r="B13" s="13">
        <v>115744</v>
      </c>
      <c r="C13" s="13">
        <v>156067</v>
      </c>
      <c r="D13" s="13">
        <v>160144</v>
      </c>
      <c r="E13" s="13">
        <v>112691</v>
      </c>
      <c r="F13" s="13">
        <v>146413</v>
      </c>
      <c r="G13" s="13">
        <v>242926</v>
      </c>
      <c r="H13" s="13">
        <v>108996</v>
      </c>
      <c r="I13" s="13">
        <v>23464</v>
      </c>
      <c r="J13" s="13">
        <v>68473</v>
      </c>
      <c r="K13" s="11">
        <f t="shared" si="4"/>
        <v>1134918</v>
      </c>
      <c r="L13" s="50"/>
      <c r="M13" s="51"/>
    </row>
    <row r="14" spans="1:12" ht="17.25" customHeight="1">
      <c r="A14" s="14" t="s">
        <v>20</v>
      </c>
      <c r="B14" s="13">
        <v>104697</v>
      </c>
      <c r="C14" s="13">
        <v>125465</v>
      </c>
      <c r="D14" s="13">
        <v>120266</v>
      </c>
      <c r="E14" s="13">
        <v>92561</v>
      </c>
      <c r="F14" s="13">
        <v>119373</v>
      </c>
      <c r="G14" s="13">
        <v>229778</v>
      </c>
      <c r="H14" s="13">
        <v>102883</v>
      </c>
      <c r="I14" s="13">
        <v>14996</v>
      </c>
      <c r="J14" s="13">
        <v>52728</v>
      </c>
      <c r="K14" s="11">
        <f t="shared" si="4"/>
        <v>962747</v>
      </c>
      <c r="L14" s="50"/>
    </row>
    <row r="15" spans="1:11" ht="17.25" customHeight="1">
      <c r="A15" s="14" t="s">
        <v>21</v>
      </c>
      <c r="B15" s="13">
        <v>9084</v>
      </c>
      <c r="C15" s="13">
        <v>12919</v>
      </c>
      <c r="D15" s="13">
        <v>9883</v>
      </c>
      <c r="E15" s="13">
        <v>9014</v>
      </c>
      <c r="F15" s="13">
        <v>9000</v>
      </c>
      <c r="G15" s="13">
        <v>14608</v>
      </c>
      <c r="H15" s="13">
        <v>13582</v>
      </c>
      <c r="I15" s="13">
        <v>2329</v>
      </c>
      <c r="J15" s="13">
        <v>3523</v>
      </c>
      <c r="K15" s="11">
        <f t="shared" si="4"/>
        <v>83942</v>
      </c>
    </row>
    <row r="16" spans="1:11" ht="17.25" customHeight="1">
      <c r="A16" s="15" t="s">
        <v>92</v>
      </c>
      <c r="B16" s="13">
        <f>B17+B18+B19</f>
        <v>12310</v>
      </c>
      <c r="C16" s="13">
        <f aca="true" t="shared" si="5" ref="C16:J16">C17+C18+C19</f>
        <v>16080</v>
      </c>
      <c r="D16" s="13">
        <f t="shared" si="5"/>
        <v>15293</v>
      </c>
      <c r="E16" s="13">
        <f t="shared" si="5"/>
        <v>11043</v>
      </c>
      <c r="F16" s="13">
        <f t="shared" si="5"/>
        <v>17650</v>
      </c>
      <c r="G16" s="13">
        <f t="shared" si="5"/>
        <v>30638</v>
      </c>
      <c r="H16" s="13">
        <f t="shared" si="5"/>
        <v>11981</v>
      </c>
      <c r="I16" s="13">
        <f t="shared" si="5"/>
        <v>2590</v>
      </c>
      <c r="J16" s="13">
        <f t="shared" si="5"/>
        <v>6764</v>
      </c>
      <c r="K16" s="11">
        <f t="shared" si="4"/>
        <v>124349</v>
      </c>
    </row>
    <row r="17" spans="1:11" ht="17.25" customHeight="1">
      <c r="A17" s="14" t="s">
        <v>93</v>
      </c>
      <c r="B17" s="13">
        <v>12218</v>
      </c>
      <c r="C17" s="13">
        <v>16001</v>
      </c>
      <c r="D17" s="13">
        <v>15244</v>
      </c>
      <c r="E17" s="13">
        <v>10976</v>
      </c>
      <c r="F17" s="13">
        <v>17556</v>
      </c>
      <c r="G17" s="13">
        <v>30466</v>
      </c>
      <c r="H17" s="13">
        <v>11919</v>
      </c>
      <c r="I17" s="13">
        <v>2580</v>
      </c>
      <c r="J17" s="13">
        <v>6717</v>
      </c>
      <c r="K17" s="11">
        <f t="shared" si="4"/>
        <v>123677</v>
      </c>
    </row>
    <row r="18" spans="1:11" ht="17.25" customHeight="1">
      <c r="A18" s="14" t="s">
        <v>94</v>
      </c>
      <c r="B18" s="13">
        <v>75</v>
      </c>
      <c r="C18" s="13">
        <v>63</v>
      </c>
      <c r="D18" s="13">
        <v>41</v>
      </c>
      <c r="E18" s="13">
        <v>56</v>
      </c>
      <c r="F18" s="13">
        <v>64</v>
      </c>
      <c r="G18" s="13">
        <v>159</v>
      </c>
      <c r="H18" s="13">
        <v>45</v>
      </c>
      <c r="I18" s="13">
        <v>8</v>
      </c>
      <c r="J18" s="13">
        <v>31</v>
      </c>
      <c r="K18" s="11">
        <f t="shared" si="4"/>
        <v>542</v>
      </c>
    </row>
    <row r="19" spans="1:11" ht="17.25" customHeight="1">
      <c r="A19" s="14" t="s">
        <v>95</v>
      </c>
      <c r="B19" s="13">
        <v>17</v>
      </c>
      <c r="C19" s="13">
        <v>16</v>
      </c>
      <c r="D19" s="13">
        <v>8</v>
      </c>
      <c r="E19" s="13">
        <v>11</v>
      </c>
      <c r="F19" s="13">
        <v>30</v>
      </c>
      <c r="G19" s="13">
        <v>13</v>
      </c>
      <c r="H19" s="13">
        <v>17</v>
      </c>
      <c r="I19" s="13">
        <v>2</v>
      </c>
      <c r="J19" s="13">
        <v>16</v>
      </c>
      <c r="K19" s="11">
        <f t="shared" si="4"/>
        <v>130</v>
      </c>
    </row>
    <row r="20" spans="1:11" ht="17.25" customHeight="1">
      <c r="A20" s="16" t="s">
        <v>22</v>
      </c>
      <c r="B20" s="11">
        <f>+B21+B22+B23</f>
        <v>164353</v>
      </c>
      <c r="C20" s="11">
        <f aca="true" t="shared" si="6" ref="C20:J20">+C21+C22+C23</f>
        <v>179090</v>
      </c>
      <c r="D20" s="11">
        <f t="shared" si="6"/>
        <v>207132</v>
      </c>
      <c r="E20" s="11">
        <f t="shared" si="6"/>
        <v>134114</v>
      </c>
      <c r="F20" s="11">
        <f t="shared" si="6"/>
        <v>212870</v>
      </c>
      <c r="G20" s="11">
        <f t="shared" si="6"/>
        <v>396106</v>
      </c>
      <c r="H20" s="11">
        <f t="shared" si="6"/>
        <v>137424</v>
      </c>
      <c r="I20" s="11">
        <f t="shared" si="6"/>
        <v>32073</v>
      </c>
      <c r="J20" s="11">
        <f t="shared" si="6"/>
        <v>82889</v>
      </c>
      <c r="K20" s="11">
        <f t="shared" si="4"/>
        <v>1546051</v>
      </c>
    </row>
    <row r="21" spans="1:12" ht="17.25" customHeight="1">
      <c r="A21" s="12" t="s">
        <v>23</v>
      </c>
      <c r="B21" s="13">
        <v>92612</v>
      </c>
      <c r="C21" s="13">
        <v>110278</v>
      </c>
      <c r="D21" s="13">
        <v>130618</v>
      </c>
      <c r="E21" s="13">
        <v>81261</v>
      </c>
      <c r="F21" s="13">
        <v>127914</v>
      </c>
      <c r="G21" s="13">
        <v>219481</v>
      </c>
      <c r="H21" s="13">
        <v>80936</v>
      </c>
      <c r="I21" s="13">
        <v>20762</v>
      </c>
      <c r="J21" s="13">
        <v>51148</v>
      </c>
      <c r="K21" s="11">
        <f t="shared" si="4"/>
        <v>915010</v>
      </c>
      <c r="L21" s="50"/>
    </row>
    <row r="22" spans="1:12" ht="17.25" customHeight="1">
      <c r="A22" s="12" t="s">
        <v>24</v>
      </c>
      <c r="B22" s="13">
        <v>67806</v>
      </c>
      <c r="C22" s="13">
        <v>64530</v>
      </c>
      <c r="D22" s="13">
        <v>72605</v>
      </c>
      <c r="E22" s="13">
        <v>49866</v>
      </c>
      <c r="F22" s="13">
        <v>80998</v>
      </c>
      <c r="G22" s="13">
        <v>169842</v>
      </c>
      <c r="H22" s="13">
        <v>52012</v>
      </c>
      <c r="I22" s="13">
        <v>10452</v>
      </c>
      <c r="J22" s="13">
        <v>30357</v>
      </c>
      <c r="K22" s="11">
        <f t="shared" si="4"/>
        <v>598468</v>
      </c>
      <c r="L22" s="50"/>
    </row>
    <row r="23" spans="1:11" ht="17.25" customHeight="1">
      <c r="A23" s="12" t="s">
        <v>25</v>
      </c>
      <c r="B23" s="13">
        <v>3935</v>
      </c>
      <c r="C23" s="13">
        <v>4282</v>
      </c>
      <c r="D23" s="13">
        <v>3909</v>
      </c>
      <c r="E23" s="13">
        <v>2987</v>
      </c>
      <c r="F23" s="13">
        <v>3958</v>
      </c>
      <c r="G23" s="13">
        <v>6783</v>
      </c>
      <c r="H23" s="13">
        <v>4476</v>
      </c>
      <c r="I23" s="13">
        <v>859</v>
      </c>
      <c r="J23" s="13">
        <v>1384</v>
      </c>
      <c r="K23" s="11">
        <f t="shared" si="4"/>
        <v>32573</v>
      </c>
    </row>
    <row r="24" spans="1:11" ht="17.25" customHeight="1">
      <c r="A24" s="16" t="s">
        <v>26</v>
      </c>
      <c r="B24" s="13">
        <f>+B25+B26</f>
        <v>116518</v>
      </c>
      <c r="C24" s="13">
        <f aca="true" t="shared" si="7" ref="C24:J24">+C25+C26</f>
        <v>158547</v>
      </c>
      <c r="D24" s="13">
        <f t="shared" si="7"/>
        <v>173760</v>
      </c>
      <c r="E24" s="13">
        <f t="shared" si="7"/>
        <v>110580</v>
      </c>
      <c r="F24" s="13">
        <f t="shared" si="7"/>
        <v>137167</v>
      </c>
      <c r="G24" s="13">
        <f t="shared" si="7"/>
        <v>193074</v>
      </c>
      <c r="H24" s="13">
        <f t="shared" si="7"/>
        <v>93895</v>
      </c>
      <c r="I24" s="13">
        <f t="shared" si="7"/>
        <v>28570</v>
      </c>
      <c r="J24" s="13">
        <f t="shared" si="7"/>
        <v>79616</v>
      </c>
      <c r="K24" s="11">
        <f t="shared" si="4"/>
        <v>1091727</v>
      </c>
    </row>
    <row r="25" spans="1:12" ht="17.25" customHeight="1">
      <c r="A25" s="12" t="s">
        <v>114</v>
      </c>
      <c r="B25" s="13">
        <v>64336</v>
      </c>
      <c r="C25" s="13">
        <v>96222</v>
      </c>
      <c r="D25" s="13">
        <v>111800</v>
      </c>
      <c r="E25" s="13">
        <v>71410</v>
      </c>
      <c r="F25" s="13">
        <v>83587</v>
      </c>
      <c r="G25" s="13">
        <v>115771</v>
      </c>
      <c r="H25" s="13">
        <v>57636</v>
      </c>
      <c r="I25" s="13">
        <v>19890</v>
      </c>
      <c r="J25" s="13">
        <v>48688</v>
      </c>
      <c r="K25" s="11">
        <f t="shared" si="4"/>
        <v>669340</v>
      </c>
      <c r="L25" s="50"/>
    </row>
    <row r="26" spans="1:12" ht="17.25" customHeight="1">
      <c r="A26" s="12" t="s">
        <v>115</v>
      </c>
      <c r="B26" s="13">
        <v>52182</v>
      </c>
      <c r="C26" s="13">
        <v>62325</v>
      </c>
      <c r="D26" s="13">
        <v>61960</v>
      </c>
      <c r="E26" s="13">
        <v>39170</v>
      </c>
      <c r="F26" s="13">
        <v>53580</v>
      </c>
      <c r="G26" s="13">
        <v>77303</v>
      </c>
      <c r="H26" s="13">
        <v>36259</v>
      </c>
      <c r="I26" s="13">
        <v>8680</v>
      </c>
      <c r="J26" s="13">
        <v>30928</v>
      </c>
      <c r="K26" s="11">
        <f t="shared" si="4"/>
        <v>422387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7912</v>
      </c>
      <c r="I27" s="11">
        <v>0</v>
      </c>
      <c r="J27" s="11">
        <v>0</v>
      </c>
      <c r="K27" s="11">
        <f t="shared" si="4"/>
        <v>7912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12542.18</v>
      </c>
      <c r="I35" s="19">
        <v>0</v>
      </c>
      <c r="J35" s="19">
        <v>0</v>
      </c>
      <c r="K35" s="23">
        <f>SUM(B35:J35)</f>
        <v>12542.18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1626841.2</v>
      </c>
      <c r="C47" s="22">
        <f aca="true" t="shared" si="12" ref="C47:H47">+C48+C57</f>
        <v>2279268.8000000003</v>
      </c>
      <c r="D47" s="22">
        <f t="shared" si="12"/>
        <v>2668992.81</v>
      </c>
      <c r="E47" s="22">
        <f t="shared" si="12"/>
        <v>1576596.0299999998</v>
      </c>
      <c r="F47" s="22">
        <f t="shared" si="12"/>
        <v>2098028.0100000002</v>
      </c>
      <c r="G47" s="22">
        <f t="shared" si="12"/>
        <v>3011208.87</v>
      </c>
      <c r="H47" s="22">
        <f t="shared" si="12"/>
        <v>1581012.5</v>
      </c>
      <c r="I47" s="22">
        <f>+I48+I57</f>
        <v>548427.32</v>
      </c>
      <c r="J47" s="22">
        <f>+J48+J57</f>
        <v>980938.7400000001</v>
      </c>
      <c r="K47" s="22">
        <f>SUM(B47:J47)</f>
        <v>16371314.28</v>
      </c>
    </row>
    <row r="48" spans="1:11" ht="17.25" customHeight="1">
      <c r="A48" s="16" t="s">
        <v>107</v>
      </c>
      <c r="B48" s="23">
        <f>SUM(B49:B56)</f>
        <v>1609172.8699999999</v>
      </c>
      <c r="C48" s="23">
        <f aca="true" t="shared" si="13" ref="C48:J48">SUM(C49:C56)</f>
        <v>2254307.08</v>
      </c>
      <c r="D48" s="23">
        <f t="shared" si="13"/>
        <v>2643734.6</v>
      </c>
      <c r="E48" s="23">
        <f t="shared" si="13"/>
        <v>1553659.0199999998</v>
      </c>
      <c r="F48" s="23">
        <f t="shared" si="13"/>
        <v>2074717.03</v>
      </c>
      <c r="G48" s="23">
        <f t="shared" si="13"/>
        <v>2981616.93</v>
      </c>
      <c r="H48" s="23">
        <f t="shared" si="13"/>
        <v>1560669.13</v>
      </c>
      <c r="I48" s="23">
        <f t="shared" si="13"/>
        <v>548427.32</v>
      </c>
      <c r="J48" s="23">
        <f t="shared" si="13"/>
        <v>967057.2100000001</v>
      </c>
      <c r="K48" s="23">
        <f aca="true" t="shared" si="14" ref="K48:K57">SUM(B48:J48)</f>
        <v>16193361.190000001</v>
      </c>
    </row>
    <row r="49" spans="1:11" ht="17.25" customHeight="1">
      <c r="A49" s="34" t="s">
        <v>43</v>
      </c>
      <c r="B49" s="23">
        <f aca="true" t="shared" si="15" ref="B49:H49">ROUND(B30*B7,2)</f>
        <v>1607779.47</v>
      </c>
      <c r="C49" s="23">
        <f t="shared" si="15"/>
        <v>2246987.28</v>
      </c>
      <c r="D49" s="23">
        <f t="shared" si="15"/>
        <v>2641014.37</v>
      </c>
      <c r="E49" s="23">
        <f t="shared" si="15"/>
        <v>1552534.69</v>
      </c>
      <c r="F49" s="23">
        <f t="shared" si="15"/>
        <v>2072648.18</v>
      </c>
      <c r="G49" s="23">
        <f t="shared" si="15"/>
        <v>2978727.24</v>
      </c>
      <c r="H49" s="23">
        <f t="shared" si="15"/>
        <v>1546837.16</v>
      </c>
      <c r="I49" s="23">
        <f>ROUND(I30*I7,2)</f>
        <v>547361.6</v>
      </c>
      <c r="J49" s="23">
        <f>ROUND(J30*J7,2)</f>
        <v>964840.17</v>
      </c>
      <c r="K49" s="23">
        <f t="shared" si="14"/>
        <v>16158730.16</v>
      </c>
    </row>
    <row r="50" spans="1:11" ht="17.25" customHeight="1">
      <c r="A50" s="34" t="s">
        <v>44</v>
      </c>
      <c r="B50" s="19">
        <v>0</v>
      </c>
      <c r="C50" s="23">
        <f>ROUND(C31*C7,2)</f>
        <v>4994.54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4994.54</v>
      </c>
    </row>
    <row r="51" spans="1:11" ht="17.25" customHeight="1">
      <c r="A51" s="64" t="s">
        <v>103</v>
      </c>
      <c r="B51" s="65">
        <f aca="true" t="shared" si="16" ref="B51:H51">ROUND(B32*B7,2)</f>
        <v>-2698.28</v>
      </c>
      <c r="C51" s="65">
        <f t="shared" si="16"/>
        <v>-3448.46</v>
      </c>
      <c r="D51" s="65">
        <f t="shared" si="16"/>
        <v>-3665.53</v>
      </c>
      <c r="E51" s="65">
        <f t="shared" si="16"/>
        <v>-2321.07</v>
      </c>
      <c r="F51" s="65">
        <f t="shared" si="16"/>
        <v>-3212.67</v>
      </c>
      <c r="G51" s="65">
        <f t="shared" si="16"/>
        <v>-4540.39</v>
      </c>
      <c r="H51" s="65">
        <f t="shared" si="16"/>
        <v>-2425.25</v>
      </c>
      <c r="I51" s="19">
        <v>0</v>
      </c>
      <c r="J51" s="19">
        <v>0</v>
      </c>
      <c r="K51" s="65">
        <f>SUM(B51:J51)</f>
        <v>-22311.65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12542.18</v>
      </c>
      <c r="I53" s="31">
        <f>+I35</f>
        <v>0</v>
      </c>
      <c r="J53" s="31">
        <f>+J35</f>
        <v>0</v>
      </c>
      <c r="K53" s="23">
        <f t="shared" si="14"/>
        <v>12542.18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-156521.5</v>
      </c>
      <c r="C61" s="35">
        <f t="shared" si="17"/>
        <v>-132901</v>
      </c>
      <c r="D61" s="35">
        <f t="shared" si="17"/>
        <v>-59323.17999999999</v>
      </c>
      <c r="E61" s="35">
        <f t="shared" si="17"/>
        <v>-150726.25</v>
      </c>
      <c r="F61" s="35">
        <f t="shared" si="17"/>
        <v>-183910.36</v>
      </c>
      <c r="G61" s="35">
        <f t="shared" si="17"/>
        <v>-98724.62999999998</v>
      </c>
      <c r="H61" s="35">
        <f t="shared" si="17"/>
        <v>198457.65000000002</v>
      </c>
      <c r="I61" s="35">
        <f t="shared" si="17"/>
        <v>-86026.5</v>
      </c>
      <c r="J61" s="35">
        <f t="shared" si="17"/>
        <v>-11296.050000000003</v>
      </c>
      <c r="K61" s="35">
        <f>SUM(B61:J61)</f>
        <v>-680971.8200000001</v>
      </c>
    </row>
    <row r="62" spans="1:11" ht="18.75" customHeight="1">
      <c r="A62" s="16" t="s">
        <v>74</v>
      </c>
      <c r="B62" s="35">
        <f aca="true" t="shared" si="18" ref="B62:J62">B63+B64+B65+B66+B67+B68</f>
        <v>-223914.02</v>
      </c>
      <c r="C62" s="35">
        <f t="shared" si="18"/>
        <v>-233877.9</v>
      </c>
      <c r="D62" s="35">
        <f t="shared" si="18"/>
        <v>-217706.27</v>
      </c>
      <c r="E62" s="35">
        <f t="shared" si="18"/>
        <v>-288892.4</v>
      </c>
      <c r="F62" s="35">
        <f t="shared" si="18"/>
        <v>-268044.72</v>
      </c>
      <c r="G62" s="35">
        <f t="shared" si="18"/>
        <v>-299324.72</v>
      </c>
      <c r="H62" s="35">
        <f t="shared" si="18"/>
        <v>-202224</v>
      </c>
      <c r="I62" s="35">
        <f t="shared" si="18"/>
        <v>-35028</v>
      </c>
      <c r="J62" s="35">
        <f t="shared" si="18"/>
        <v>-74712</v>
      </c>
      <c r="K62" s="35">
        <f aca="true" t="shared" si="19" ref="K62:K91">SUM(B62:J62)</f>
        <v>-1843724.03</v>
      </c>
    </row>
    <row r="63" spans="1:11" ht="18.75" customHeight="1">
      <c r="A63" s="12" t="s">
        <v>75</v>
      </c>
      <c r="B63" s="35">
        <f>-ROUND(B9*$D$3,2)</f>
        <v>-157740</v>
      </c>
      <c r="C63" s="35">
        <f aca="true" t="shared" si="20" ref="C63:J63">-ROUND(C9*$D$3,2)</f>
        <v>-222396</v>
      </c>
      <c r="D63" s="35">
        <f t="shared" si="20"/>
        <v>-186512</v>
      </c>
      <c r="E63" s="35">
        <f t="shared" si="20"/>
        <v>-146928</v>
      </c>
      <c r="F63" s="35">
        <f t="shared" si="20"/>
        <v>-164292</v>
      </c>
      <c r="G63" s="35">
        <f t="shared" si="20"/>
        <v>-228288</v>
      </c>
      <c r="H63" s="35">
        <f t="shared" si="20"/>
        <v>-202224</v>
      </c>
      <c r="I63" s="35">
        <f t="shared" si="20"/>
        <v>-35028</v>
      </c>
      <c r="J63" s="35">
        <f t="shared" si="20"/>
        <v>-74712</v>
      </c>
      <c r="K63" s="35">
        <f t="shared" si="19"/>
        <v>-1418120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-732</v>
      </c>
      <c r="C65" s="35">
        <v>-40</v>
      </c>
      <c r="D65" s="35">
        <v>-260</v>
      </c>
      <c r="E65" s="35">
        <v>-596</v>
      </c>
      <c r="F65" s="35">
        <v>-340</v>
      </c>
      <c r="G65" s="35">
        <v>-100</v>
      </c>
      <c r="H65" s="19">
        <v>0</v>
      </c>
      <c r="I65" s="19">
        <v>0</v>
      </c>
      <c r="J65" s="19">
        <v>0</v>
      </c>
      <c r="K65" s="35">
        <f t="shared" si="19"/>
        <v>-2068</v>
      </c>
    </row>
    <row r="66" spans="1:11" ht="18.75" customHeight="1">
      <c r="A66" s="12" t="s">
        <v>104</v>
      </c>
      <c r="B66" s="35">
        <v>-12148</v>
      </c>
      <c r="C66" s="35">
        <v>-4120</v>
      </c>
      <c r="D66" s="35">
        <v>-3548</v>
      </c>
      <c r="E66" s="35">
        <v>-7992</v>
      </c>
      <c r="F66" s="35">
        <v>-4872</v>
      </c>
      <c r="G66" s="35">
        <v>-4164</v>
      </c>
      <c r="H66" s="19">
        <v>0</v>
      </c>
      <c r="I66" s="19">
        <v>0</v>
      </c>
      <c r="J66" s="19">
        <v>0</v>
      </c>
      <c r="K66" s="35">
        <f t="shared" si="19"/>
        <v>-36844</v>
      </c>
    </row>
    <row r="67" spans="1:11" ht="18.75" customHeight="1">
      <c r="A67" s="12" t="s">
        <v>52</v>
      </c>
      <c r="B67" s="35">
        <v>-53294.02</v>
      </c>
      <c r="C67" s="35">
        <v>-7321.9</v>
      </c>
      <c r="D67" s="35">
        <v>-27386.27</v>
      </c>
      <c r="E67" s="35">
        <v>-133376.4</v>
      </c>
      <c r="F67" s="35">
        <v>-98540.72</v>
      </c>
      <c r="G67" s="35">
        <v>-66772.72</v>
      </c>
      <c r="H67" s="19">
        <v>0</v>
      </c>
      <c r="I67" s="19">
        <v>0</v>
      </c>
      <c r="J67" s="19">
        <v>0</v>
      </c>
      <c r="K67" s="35">
        <f t="shared" si="19"/>
        <v>-386692.03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-17929.44</v>
      </c>
      <c r="C69" s="65">
        <f>SUM(C70:C103)</f>
        <v>-25628.5</v>
      </c>
      <c r="D69" s="65">
        <f>SUM(D70:D103)</f>
        <v>-24421.32</v>
      </c>
      <c r="E69" s="65">
        <f aca="true" t="shared" si="21" ref="E69:J69">SUM(E70:E103)</f>
        <v>-23292.22</v>
      </c>
      <c r="F69" s="65">
        <f t="shared" si="21"/>
        <v>-24810.32</v>
      </c>
      <c r="G69" s="65">
        <f t="shared" si="21"/>
        <v>-52123.62</v>
      </c>
      <c r="H69" s="65">
        <f t="shared" si="21"/>
        <v>-22705.56</v>
      </c>
      <c r="I69" s="65">
        <f t="shared" si="21"/>
        <v>-68521.96</v>
      </c>
      <c r="J69" s="65">
        <f t="shared" si="21"/>
        <v>-12107.22</v>
      </c>
      <c r="K69" s="65">
        <f t="shared" si="19"/>
        <v>-271540.16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-15000</v>
      </c>
      <c r="H86" s="19">
        <v>0</v>
      </c>
      <c r="I86" s="19">
        <v>0</v>
      </c>
      <c r="J86" s="19">
        <v>0</v>
      </c>
      <c r="K86" s="65">
        <f t="shared" si="19"/>
        <v>-15000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73" t="s">
        <v>139</v>
      </c>
      <c r="B102" s="19">
        <v>0</v>
      </c>
      <c r="C102" s="19">
        <v>0</v>
      </c>
      <c r="D102" s="19">
        <v>0</v>
      </c>
      <c r="E102" s="65">
        <v>-6000</v>
      </c>
      <c r="F102" s="19">
        <v>0</v>
      </c>
      <c r="G102" s="19">
        <v>0</v>
      </c>
      <c r="H102" s="65">
        <v>-6000</v>
      </c>
      <c r="I102" s="19">
        <v>0</v>
      </c>
      <c r="J102" s="19">
        <v>0</v>
      </c>
      <c r="K102" s="65">
        <f>SUM(B102:J102)</f>
        <v>-12000</v>
      </c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136</v>
      </c>
      <c r="B104" s="65">
        <v>85321.96</v>
      </c>
      <c r="C104" s="65">
        <v>126605.4</v>
      </c>
      <c r="D104" s="65">
        <v>182804.41</v>
      </c>
      <c r="E104" s="65">
        <v>161458.37</v>
      </c>
      <c r="F104" s="65">
        <v>108944.68</v>
      </c>
      <c r="G104" s="65">
        <v>252723.71</v>
      </c>
      <c r="H104" s="65">
        <v>423387.21</v>
      </c>
      <c r="I104" s="65">
        <v>17523.46</v>
      </c>
      <c r="J104" s="65">
        <v>75523.17</v>
      </c>
      <c r="K104" s="65">
        <f>SUM(B104:J104)</f>
        <v>1434292.3699999999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1470319.7</v>
      </c>
      <c r="C107" s="24">
        <f t="shared" si="22"/>
        <v>2146367.8000000003</v>
      </c>
      <c r="D107" s="24">
        <f t="shared" si="22"/>
        <v>2609669.6300000004</v>
      </c>
      <c r="E107" s="24">
        <f t="shared" si="22"/>
        <v>1425869.7799999996</v>
      </c>
      <c r="F107" s="24">
        <f t="shared" si="22"/>
        <v>1914117.65</v>
      </c>
      <c r="G107" s="24">
        <f t="shared" si="22"/>
        <v>2912484.2399999998</v>
      </c>
      <c r="H107" s="24">
        <f t="shared" si="22"/>
        <v>1779470.15</v>
      </c>
      <c r="I107" s="24">
        <f>+I108+I109</f>
        <v>462400.81999999995</v>
      </c>
      <c r="J107" s="24">
        <f>+J108+J109</f>
        <v>969642.6900000002</v>
      </c>
      <c r="K107" s="46">
        <f>SUM(B107:J107)</f>
        <v>15690342.46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1452651.3699999999</v>
      </c>
      <c r="C108" s="24">
        <f t="shared" si="23"/>
        <v>2121406.08</v>
      </c>
      <c r="D108" s="24">
        <f t="shared" si="23"/>
        <v>2584411.4200000004</v>
      </c>
      <c r="E108" s="24">
        <f t="shared" si="23"/>
        <v>1402932.7699999996</v>
      </c>
      <c r="F108" s="24">
        <f t="shared" si="23"/>
        <v>1890806.67</v>
      </c>
      <c r="G108" s="24">
        <f t="shared" si="23"/>
        <v>2882892.3</v>
      </c>
      <c r="H108" s="24">
        <f t="shared" si="23"/>
        <v>1759126.7799999998</v>
      </c>
      <c r="I108" s="24">
        <f t="shared" si="23"/>
        <v>462400.81999999995</v>
      </c>
      <c r="J108" s="24">
        <f t="shared" si="23"/>
        <v>955761.1600000001</v>
      </c>
      <c r="K108" s="46">
        <f>SUM(B108:J108)</f>
        <v>15512389.37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17668.33</v>
      </c>
      <c r="C109" s="24">
        <f t="shared" si="24"/>
        <v>24961.72</v>
      </c>
      <c r="D109" s="24">
        <f t="shared" si="24"/>
        <v>25258.21</v>
      </c>
      <c r="E109" s="24">
        <f t="shared" si="24"/>
        <v>22937.01</v>
      </c>
      <c r="F109" s="24">
        <f t="shared" si="24"/>
        <v>23310.98</v>
      </c>
      <c r="G109" s="24">
        <f t="shared" si="24"/>
        <v>29591.94</v>
      </c>
      <c r="H109" s="24">
        <f t="shared" si="24"/>
        <v>20343.37</v>
      </c>
      <c r="I109" s="19">
        <f t="shared" si="24"/>
        <v>0</v>
      </c>
      <c r="J109" s="24">
        <f t="shared" si="24"/>
        <v>13881.53</v>
      </c>
      <c r="K109" s="46">
        <f>SUM(B109:J109)</f>
        <v>177953.09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15690342.479999999</v>
      </c>
      <c r="L115" s="52"/>
    </row>
    <row r="116" spans="1:11" ht="18.75" customHeight="1">
      <c r="A116" s="26" t="s">
        <v>70</v>
      </c>
      <c r="B116" s="27">
        <v>197201.42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197201.42</v>
      </c>
    </row>
    <row r="117" spans="1:11" ht="18.75" customHeight="1">
      <c r="A117" s="26" t="s">
        <v>71</v>
      </c>
      <c r="B117" s="27">
        <v>1273118.29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1273118.29</v>
      </c>
    </row>
    <row r="118" spans="1:11" ht="18.75" customHeight="1">
      <c r="A118" s="26" t="s">
        <v>72</v>
      </c>
      <c r="B118" s="38">
        <v>0</v>
      </c>
      <c r="C118" s="27">
        <f>+C107</f>
        <v>2146367.8000000003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2146367.8000000003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2428760.38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2428760.38</v>
      </c>
    </row>
    <row r="120" spans="1:11" ht="18.75" customHeight="1">
      <c r="A120" s="26" t="s">
        <v>118</v>
      </c>
      <c r="B120" s="38">
        <v>0</v>
      </c>
      <c r="C120" s="38">
        <v>0</v>
      </c>
      <c r="D120" s="27">
        <v>180909.25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180909.25</v>
      </c>
    </row>
    <row r="121" spans="1:11" ht="18.75" customHeight="1">
      <c r="A121" s="26" t="s">
        <v>119</v>
      </c>
      <c r="B121" s="38">
        <v>0</v>
      </c>
      <c r="C121" s="38">
        <v>0</v>
      </c>
      <c r="D121" s="38">
        <v>0</v>
      </c>
      <c r="E121" s="27">
        <v>1411611.1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1411611.1</v>
      </c>
    </row>
    <row r="122" spans="1:11" ht="18.75" customHeight="1">
      <c r="A122" s="26" t="s">
        <v>120</v>
      </c>
      <c r="B122" s="38">
        <v>0</v>
      </c>
      <c r="C122" s="38">
        <v>0</v>
      </c>
      <c r="D122" s="38">
        <v>0</v>
      </c>
      <c r="E122" s="27">
        <v>14258.69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14258.69</v>
      </c>
    </row>
    <row r="123" spans="1:11" ht="18.75" customHeight="1">
      <c r="A123" s="2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376413.39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376413.39</v>
      </c>
    </row>
    <row r="124" spans="1:11" ht="18.75" customHeight="1">
      <c r="A124" s="26" t="s">
        <v>122</v>
      </c>
      <c r="B124" s="38">
        <v>0</v>
      </c>
      <c r="C124" s="38">
        <v>0</v>
      </c>
      <c r="D124" s="38">
        <v>0</v>
      </c>
      <c r="E124" s="38">
        <v>0</v>
      </c>
      <c r="F124" s="27">
        <v>695624.95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695624.95</v>
      </c>
    </row>
    <row r="125" spans="1:11" ht="18.75" customHeight="1">
      <c r="A125" s="26" t="s">
        <v>123</v>
      </c>
      <c r="B125" s="38">
        <v>0</v>
      </c>
      <c r="C125" s="38">
        <v>0</v>
      </c>
      <c r="D125" s="38">
        <v>0</v>
      </c>
      <c r="E125" s="38">
        <v>0</v>
      </c>
      <c r="F125" s="27">
        <v>93774.78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93774.78</v>
      </c>
    </row>
    <row r="126" spans="1:11" ht="18.75" customHeight="1">
      <c r="A126" s="26" t="s">
        <v>124</v>
      </c>
      <c r="B126" s="66">
        <v>0</v>
      </c>
      <c r="C126" s="66">
        <v>0</v>
      </c>
      <c r="D126" s="66">
        <v>0</v>
      </c>
      <c r="E126" s="66">
        <v>0</v>
      </c>
      <c r="F126" s="67">
        <v>748304.52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748304.52</v>
      </c>
    </row>
    <row r="127" spans="1:11" ht="18.75" customHeight="1">
      <c r="A127" s="2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869277.32</v>
      </c>
      <c r="H127" s="38">
        <v>0</v>
      </c>
      <c r="I127" s="38">
        <v>0</v>
      </c>
      <c r="J127" s="38">
        <v>0</v>
      </c>
      <c r="K127" s="39">
        <f t="shared" si="25"/>
        <v>869277.32</v>
      </c>
    </row>
    <row r="128" spans="1:11" ht="18.75" customHeight="1">
      <c r="A128" s="2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68069.12</v>
      </c>
      <c r="H128" s="38">
        <v>0</v>
      </c>
      <c r="I128" s="38">
        <v>0</v>
      </c>
      <c r="J128" s="38">
        <v>0</v>
      </c>
      <c r="K128" s="39">
        <f t="shared" si="25"/>
        <v>68069.12</v>
      </c>
    </row>
    <row r="129" spans="1:11" ht="18.75" customHeight="1">
      <c r="A129" s="2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414451.39</v>
      </c>
      <c r="H129" s="38">
        <v>0</v>
      </c>
      <c r="I129" s="38">
        <v>0</v>
      </c>
      <c r="J129" s="38">
        <v>0</v>
      </c>
      <c r="K129" s="39">
        <f t="shared" si="25"/>
        <v>414451.39</v>
      </c>
    </row>
    <row r="130" spans="1:11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405570.92</v>
      </c>
      <c r="H130" s="38">
        <v>0</v>
      </c>
      <c r="I130" s="38">
        <v>0</v>
      </c>
      <c r="J130" s="38">
        <v>0</v>
      </c>
      <c r="K130" s="39">
        <f t="shared" si="25"/>
        <v>405570.92</v>
      </c>
    </row>
    <row r="131" spans="1:11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1155115.49</v>
      </c>
      <c r="H131" s="38">
        <v>0</v>
      </c>
      <c r="I131" s="38">
        <v>0</v>
      </c>
      <c r="J131" s="38">
        <v>0</v>
      </c>
      <c r="K131" s="39">
        <f t="shared" si="25"/>
        <v>1155115.49</v>
      </c>
    </row>
    <row r="132" spans="1:11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595606.03</v>
      </c>
      <c r="I132" s="38">
        <v>0</v>
      </c>
      <c r="J132" s="38">
        <v>0</v>
      </c>
      <c r="K132" s="39">
        <f t="shared" si="25"/>
        <v>595606.03</v>
      </c>
    </row>
    <row r="133" spans="1:11" ht="18.75" customHeight="1">
      <c r="A133" s="26" t="s">
        <v>131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1183864.13</v>
      </c>
      <c r="I133" s="38">
        <v>0</v>
      </c>
      <c r="J133" s="38">
        <v>0</v>
      </c>
      <c r="K133" s="39">
        <f t="shared" si="25"/>
        <v>1183864.13</v>
      </c>
    </row>
    <row r="134" spans="1:11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462400.82</v>
      </c>
      <c r="J134" s="38"/>
      <c r="K134" s="39">
        <f t="shared" si="25"/>
        <v>462400.82</v>
      </c>
    </row>
    <row r="135" spans="1:11" ht="18.75" customHeight="1">
      <c r="A135" s="74" t="s">
        <v>133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969642.69</v>
      </c>
      <c r="K135" s="42">
        <f t="shared" si="25"/>
        <v>969642.69</v>
      </c>
    </row>
    <row r="136" spans="1:11" ht="18.75" customHeight="1">
      <c r="A136" s="84" t="s">
        <v>137</v>
      </c>
      <c r="B136" s="84"/>
      <c r="C136" s="84"/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8">
    <mergeCell ref="A136:C136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2018-03-05T19:06:34Z</dcterms:modified>
  <cp:category/>
  <cp:version/>
  <cp:contentType/>
  <cp:contentStatus/>
</cp:coreProperties>
</file>