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<sst xmlns="http://schemas.openxmlformats.org/spreadsheetml/2006/main" count="138" uniqueCount="138">
  <si>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</si>
  <si>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</si>
  <si>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</si>
  <si>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</si>
  <si>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</si>
  <si>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</si>
  <si>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</si>
  <si>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</si>
  <si>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</si>
  <si>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</si>
  <si>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</si>
  <si>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</si>
  <si>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</si>
  <si>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</si>
  <si>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</si>
  <si>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</si>
  <si>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</si>
  <si>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</si>
  <si>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</si>
  <si>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</si>
  <si>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</si>
  <si>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</si>
  <si>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</si>
  <si>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</si>
  <si>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</si>
  <si>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</si>
  <si>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</si>
  <si>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</si>
  <si>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</si>
  <si>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</si>
  <si>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</si>
  <si>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</si>
  <si>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</si>
  <si>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</si>
  <si>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</si>
  <si>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</si>
  <si>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</si>
  <si>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</si>
  <si>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</si>
  <si>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</si>
  <si>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</si>
  <si>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</si>
  <si>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</si>
  <si>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</si>
  <si>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</si>
  <si>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</si>
  <si>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</si>
  <si>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</si>
  <si>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</si>
  <si>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</si>
  <si>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</si>
  <si>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</si>
  <si>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</si>
  <si>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</si>
  <si>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</si>
  <si>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</si>
  <si>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</si>
  <si>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</si>
  <si>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</si>
  <si>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</si>
  <si>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</si>
  <si>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</si>
  <si>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</si>
  <si>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</si>
  <si>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</si>
  <si>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</si>
  <si>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</si>
  <si>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</si>
  <si>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</si>
  <si>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</si>
  <si>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</si>
  <si>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</si>
  <si>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</si>
  <si>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</si>
  <si>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</si>
  <si>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</si>
  <si>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</si>
  <si>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</si>
  <si>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</si>
  <si>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</si>
  <si>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</si>
  <si>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</si>
  <si>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</si>
  <si>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</si>
  <si>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</si>
  <si>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</si>
  <si>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</si>
  <si>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</si>
  <si>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</si>
  <si>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</si>
  <si>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</si>
  <si>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</si>
  <si>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</si>
  <si>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</si>
  <si>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</si>
  <si>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</si>
  <si>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</si>
  <si>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</si>
  <si>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</si>
  <si>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</si>
  <si>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</si>
  <si>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</si>
  <si>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</si>
  <si>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</si>
  <si>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</si>
  <si>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</si>
  <si>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</si>
  <si>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</si>
  <si>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</si>
  <si>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</si>
  <si>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</si>
  <si>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</si>
  <si>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</si>
  <si>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</si>
  <si>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</si>
  <si>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</si>
  <si>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</si>
  <si>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</si>
  <si>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</si>
  <si>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</si>
  <si>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</si>
  <si>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</si>
  <si>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</si>
  <si>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</si>
  <si>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</si>
  <si>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</si>
  <si>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</si>
  <si>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</si>
  <si>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</si>
  <si>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</si>
  <si>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</si>
  <si>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</si>
  <si>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</si>
  <si>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</si>
  <si>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</si>
  <si>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</si>
  <si>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</si>
  <si>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25/02/18 - VENCIMENTO 02/03/18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</si>
</sst>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163563</v>
      </c>
      <c r="C7" s="9">
        <f t="shared" si="0"/>
        <v>223914</v>
      </c>
      <c r="D7" s="9">
        <f t="shared" si="0"/>
        <v>242485</v>
      </c>
      <c r="E7" s="9">
        <f t="shared" si="0"/>
        <v>137291</v>
      </c>
      <c r="F7" s="9">
        <f t="shared" si="0"/>
        <v>230854</v>
      </c>
      <c r="G7" s="9">
        <f t="shared" si="0"/>
        <v>392327</v>
      </c>
      <c r="H7" s="9">
        <f t="shared" si="0"/>
        <v>144379</v>
      </c>
      <c r="I7" s="9">
        <f t="shared" si="0"/>
        <v>28437</v>
      </c>
      <c r="J7" s="9">
        <f t="shared" si="0"/>
        <v>109828</v>
      </c>
      <c r="K7" s="9">
        <f t="shared" si="0"/>
        <v>1673078</v>
      </c>
      <c r="L7" s="50"/>
    </row>
    <row r="8" spans="1:11" ht="17.25" customHeight="1">
      <c r="A8" s="10" t="s">
        <v>97</v>
      </c>
      <c r="B8" s="11">
        <f>B9+B12+B16</f>
        <v>78571</v>
      </c>
      <c r="C8" s="11">
        <f aca="true" t="shared" si="1" ref="C8:J8">C9+C12+C16</f>
        <v>112772</v>
      </c>
      <c r="D8" s="11">
        <f t="shared" si="1"/>
        <v>113004</v>
      </c>
      <c r="E8" s="11">
        <f t="shared" si="1"/>
        <v>69334</v>
      </c>
      <c r="F8" s="11">
        <f t="shared" si="1"/>
        <v>106772</v>
      </c>
      <c r="G8" s="11">
        <f t="shared" si="1"/>
        <v>185202</v>
      </c>
      <c r="H8" s="11">
        <f t="shared" si="1"/>
        <v>78976</v>
      </c>
      <c r="I8" s="11">
        <f t="shared" si="1"/>
        <v>12271</v>
      </c>
      <c r="J8" s="11">
        <f t="shared" si="1"/>
        <v>52622</v>
      </c>
      <c r="K8" s="11">
        <f>SUM(B8:J8)</f>
        <v>809524</v>
      </c>
    </row>
    <row r="9" spans="1:11" ht="17.25" customHeight="1">
      <c r="A9" s="15" t="s">
        <v>16</v>
      </c>
      <c r="B9" s="13">
        <f>+B10+B11</f>
        <v>15297</v>
      </c>
      <c r="C9" s="13">
        <f aca="true" t="shared" si="2" ref="C9:J9">+C10+C11</f>
        <v>23425</v>
      </c>
      <c r="D9" s="13">
        <f t="shared" si="2"/>
        <v>22284</v>
      </c>
      <c r="E9" s="13">
        <f t="shared" si="2"/>
        <v>13592</v>
      </c>
      <c r="F9" s="13">
        <f t="shared" si="2"/>
        <v>17813</v>
      </c>
      <c r="G9" s="13">
        <f t="shared" si="2"/>
        <v>24220</v>
      </c>
      <c r="H9" s="13">
        <f t="shared" si="2"/>
        <v>17493</v>
      </c>
      <c r="I9" s="13">
        <f t="shared" si="2"/>
        <v>2938</v>
      </c>
      <c r="J9" s="13">
        <f t="shared" si="2"/>
        <v>9824</v>
      </c>
      <c r="K9" s="11">
        <f>SUM(B9:J9)</f>
        <v>146886</v>
      </c>
    </row>
    <row r="10" spans="1:11" ht="17.25" customHeight="1">
      <c r="A10" s="29" t="s">
        <v>17</v>
      </c>
      <c r="B10" s="13">
        <v>15297</v>
      </c>
      <c r="C10" s="13">
        <v>23425</v>
      </c>
      <c r="D10" s="13">
        <v>22284</v>
      </c>
      <c r="E10" s="13">
        <v>13592</v>
      </c>
      <c r="F10" s="13">
        <v>17813</v>
      </c>
      <c r="G10" s="13">
        <v>24220</v>
      </c>
      <c r="H10" s="13">
        <v>17493</v>
      </c>
      <c r="I10" s="13">
        <v>2938</v>
      </c>
      <c r="J10" s="13">
        <v>9824</v>
      </c>
      <c r="K10" s="11">
        <f>SUM(B10:J10)</f>
        <v>146886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58964</v>
      </c>
      <c r="C12" s="17">
        <f t="shared" si="3"/>
        <v>83317</v>
      </c>
      <c r="D12" s="17">
        <f t="shared" si="3"/>
        <v>84683</v>
      </c>
      <c r="E12" s="17">
        <f t="shared" si="3"/>
        <v>52123</v>
      </c>
      <c r="F12" s="17">
        <f t="shared" si="3"/>
        <v>82270</v>
      </c>
      <c r="G12" s="17">
        <f t="shared" si="3"/>
        <v>149522</v>
      </c>
      <c r="H12" s="17">
        <f t="shared" si="3"/>
        <v>57787</v>
      </c>
      <c r="I12" s="17">
        <f t="shared" si="3"/>
        <v>8570</v>
      </c>
      <c r="J12" s="17">
        <f t="shared" si="3"/>
        <v>39959</v>
      </c>
      <c r="K12" s="11">
        <f aca="true" t="shared" si="4" ref="K12:K27">SUM(B12:J12)</f>
        <v>617195</v>
      </c>
    </row>
    <row r="13" spans="1:13" ht="17.25" customHeight="1">
      <c r="A13" s="14" t="s">
        <v>19</v>
      </c>
      <c r="B13" s="13">
        <v>29363</v>
      </c>
      <c r="C13" s="13">
        <v>44144</v>
      </c>
      <c r="D13" s="13">
        <v>45488</v>
      </c>
      <c r="E13" s="13">
        <v>27114</v>
      </c>
      <c r="F13" s="13">
        <v>40812</v>
      </c>
      <c r="G13" s="13">
        <v>67703</v>
      </c>
      <c r="H13" s="13">
        <v>26291</v>
      </c>
      <c r="I13" s="13">
        <v>4817</v>
      </c>
      <c r="J13" s="13">
        <v>21835</v>
      </c>
      <c r="K13" s="11">
        <f t="shared" si="4"/>
        <v>307567</v>
      </c>
      <c r="L13" s="50"/>
      <c r="M13" s="51"/>
    </row>
    <row r="14" spans="1:12" ht="17.25" customHeight="1">
      <c r="A14" s="14" t="s">
        <v>20</v>
      </c>
      <c r="B14" s="13">
        <v>28183</v>
      </c>
      <c r="C14" s="13">
        <v>37102</v>
      </c>
      <c r="D14" s="13">
        <v>37725</v>
      </c>
      <c r="E14" s="13">
        <v>23591</v>
      </c>
      <c r="F14" s="13">
        <v>39962</v>
      </c>
      <c r="G14" s="13">
        <v>79477</v>
      </c>
      <c r="H14" s="13">
        <v>29375</v>
      </c>
      <c r="I14" s="13">
        <v>3495</v>
      </c>
      <c r="J14" s="13">
        <v>17534</v>
      </c>
      <c r="K14" s="11">
        <f t="shared" si="4"/>
        <v>296444</v>
      </c>
      <c r="L14" s="50"/>
    </row>
    <row r="15" spans="1:11" ht="17.25" customHeight="1">
      <c r="A15" s="14" t="s">
        <v>21</v>
      </c>
      <c r="B15" s="13">
        <v>1418</v>
      </c>
      <c r="C15" s="13">
        <v>2071</v>
      </c>
      <c r="D15" s="13">
        <v>1470</v>
      </c>
      <c r="E15" s="13">
        <v>1418</v>
      </c>
      <c r="F15" s="13">
        <v>1496</v>
      </c>
      <c r="G15" s="13">
        <v>2342</v>
      </c>
      <c r="H15" s="13">
        <v>2121</v>
      </c>
      <c r="I15" s="13">
        <v>258</v>
      </c>
      <c r="J15" s="13">
        <v>590</v>
      </c>
      <c r="K15" s="11">
        <f t="shared" si="4"/>
        <v>13184</v>
      </c>
    </row>
    <row r="16" spans="1:11" ht="17.25" customHeight="1">
      <c r="A16" s="15" t="s">
        <v>93</v>
      </c>
      <c r="B16" s="13">
        <f>B17+B18+B19</f>
        <v>4310</v>
      </c>
      <c r="C16" s="13">
        <f aca="true" t="shared" si="5" ref="C16:J16">C17+C18+C19</f>
        <v>6030</v>
      </c>
      <c r="D16" s="13">
        <f t="shared" si="5"/>
        <v>6037</v>
      </c>
      <c r="E16" s="13">
        <f t="shared" si="5"/>
        <v>3619</v>
      </c>
      <c r="F16" s="13">
        <f t="shared" si="5"/>
        <v>6689</v>
      </c>
      <c r="G16" s="13">
        <f t="shared" si="5"/>
        <v>11460</v>
      </c>
      <c r="H16" s="13">
        <f t="shared" si="5"/>
        <v>3696</v>
      </c>
      <c r="I16" s="13">
        <f t="shared" si="5"/>
        <v>763</v>
      </c>
      <c r="J16" s="13">
        <f t="shared" si="5"/>
        <v>2839</v>
      </c>
      <c r="K16" s="11">
        <f t="shared" si="4"/>
        <v>45443</v>
      </c>
    </row>
    <row r="17" spans="1:11" ht="17.25" customHeight="1">
      <c r="A17" s="14" t="s">
        <v>94</v>
      </c>
      <c r="B17" s="13">
        <v>4282</v>
      </c>
      <c r="C17" s="13">
        <v>6015</v>
      </c>
      <c r="D17" s="13">
        <v>6011</v>
      </c>
      <c r="E17" s="13">
        <v>3597</v>
      </c>
      <c r="F17" s="13">
        <v>6650</v>
      </c>
      <c r="G17" s="13">
        <v>11391</v>
      </c>
      <c r="H17" s="13">
        <v>3676</v>
      </c>
      <c r="I17" s="13">
        <v>755</v>
      </c>
      <c r="J17" s="13">
        <v>2825</v>
      </c>
      <c r="K17" s="11">
        <f t="shared" si="4"/>
        <v>45202</v>
      </c>
    </row>
    <row r="18" spans="1:11" ht="17.25" customHeight="1">
      <c r="A18" s="14" t="s">
        <v>95</v>
      </c>
      <c r="B18" s="13">
        <v>23</v>
      </c>
      <c r="C18" s="13">
        <v>10</v>
      </c>
      <c r="D18" s="13">
        <v>26</v>
      </c>
      <c r="E18" s="13">
        <v>17</v>
      </c>
      <c r="F18" s="13">
        <v>29</v>
      </c>
      <c r="G18" s="13">
        <v>60</v>
      </c>
      <c r="H18" s="13">
        <v>15</v>
      </c>
      <c r="I18" s="13">
        <v>8</v>
      </c>
      <c r="J18" s="13">
        <v>13</v>
      </c>
      <c r="K18" s="11">
        <f t="shared" si="4"/>
        <v>201</v>
      </c>
    </row>
    <row r="19" spans="1:11" ht="17.25" customHeight="1">
      <c r="A19" s="14" t="s">
        <v>96</v>
      </c>
      <c r="B19" s="13">
        <v>5</v>
      </c>
      <c r="C19" s="13">
        <v>5</v>
      </c>
      <c r="D19" s="13">
        <v>0</v>
      </c>
      <c r="E19" s="13">
        <v>5</v>
      </c>
      <c r="F19" s="13">
        <v>10</v>
      </c>
      <c r="G19" s="13">
        <v>9</v>
      </c>
      <c r="H19" s="13">
        <v>5</v>
      </c>
      <c r="I19" s="13">
        <v>0</v>
      </c>
      <c r="J19" s="13">
        <v>1</v>
      </c>
      <c r="K19" s="11">
        <f t="shared" si="4"/>
        <v>40</v>
      </c>
    </row>
    <row r="20" spans="1:11" ht="17.25" customHeight="1">
      <c r="A20" s="16" t="s">
        <v>22</v>
      </c>
      <c r="B20" s="11">
        <f>+B21+B22+B23</f>
        <v>47919</v>
      </c>
      <c r="C20" s="11">
        <f aca="true" t="shared" si="6" ref="C20:J20">+C21+C22+C23</f>
        <v>57491</v>
      </c>
      <c r="D20" s="11">
        <f t="shared" si="6"/>
        <v>69014</v>
      </c>
      <c r="E20" s="11">
        <f t="shared" si="6"/>
        <v>35160</v>
      </c>
      <c r="F20" s="11">
        <f t="shared" si="6"/>
        <v>77356</v>
      </c>
      <c r="G20" s="11">
        <f t="shared" si="6"/>
        <v>142884</v>
      </c>
      <c r="H20" s="11">
        <f t="shared" si="6"/>
        <v>38858</v>
      </c>
      <c r="I20" s="11">
        <f t="shared" si="6"/>
        <v>7964</v>
      </c>
      <c r="J20" s="11">
        <f t="shared" si="6"/>
        <v>28707</v>
      </c>
      <c r="K20" s="11">
        <f t="shared" si="4"/>
        <v>505353</v>
      </c>
    </row>
    <row r="21" spans="1:12" ht="17.25" customHeight="1">
      <c r="A21" s="12" t="s">
        <v>23</v>
      </c>
      <c r="B21" s="13">
        <v>27941</v>
      </c>
      <c r="C21" s="13">
        <v>36361</v>
      </c>
      <c r="D21" s="13">
        <v>43691</v>
      </c>
      <c r="E21" s="13">
        <v>21858</v>
      </c>
      <c r="F21" s="13">
        <v>44882</v>
      </c>
      <c r="G21" s="13">
        <v>73526</v>
      </c>
      <c r="H21" s="13">
        <v>22244</v>
      </c>
      <c r="I21" s="13">
        <v>5364</v>
      </c>
      <c r="J21" s="13">
        <v>17887</v>
      </c>
      <c r="K21" s="11">
        <f t="shared" si="4"/>
        <v>293754</v>
      </c>
      <c r="L21" s="50"/>
    </row>
    <row r="22" spans="1:12" ht="17.25" customHeight="1">
      <c r="A22" s="12" t="s">
        <v>24</v>
      </c>
      <c r="B22" s="13">
        <v>19372</v>
      </c>
      <c r="C22" s="13">
        <v>20320</v>
      </c>
      <c r="D22" s="13">
        <v>24633</v>
      </c>
      <c r="E22" s="13">
        <v>12835</v>
      </c>
      <c r="F22" s="13">
        <v>31768</v>
      </c>
      <c r="G22" s="13">
        <v>68067</v>
      </c>
      <c r="H22" s="13">
        <v>15934</v>
      </c>
      <c r="I22" s="13">
        <v>2489</v>
      </c>
      <c r="J22" s="13">
        <v>10551</v>
      </c>
      <c r="K22" s="11">
        <f t="shared" si="4"/>
        <v>205969</v>
      </c>
      <c r="L22" s="50"/>
    </row>
    <row r="23" spans="1:11" ht="17.25" customHeight="1">
      <c r="A23" s="12" t="s">
        <v>25</v>
      </c>
      <c r="B23" s="13">
        <v>606</v>
      </c>
      <c r="C23" s="13">
        <v>810</v>
      </c>
      <c r="D23" s="13">
        <v>690</v>
      </c>
      <c r="E23" s="13">
        <v>467</v>
      </c>
      <c r="F23" s="13">
        <v>706</v>
      </c>
      <c r="G23" s="13">
        <v>1291</v>
      </c>
      <c r="H23" s="13">
        <v>680</v>
      </c>
      <c r="I23" s="13">
        <v>111</v>
      </c>
      <c r="J23" s="13">
        <v>269</v>
      </c>
      <c r="K23" s="11">
        <f t="shared" si="4"/>
        <v>5630</v>
      </c>
    </row>
    <row r="24" spans="1:11" ht="17.25" customHeight="1">
      <c r="A24" s="16" t="s">
        <v>26</v>
      </c>
      <c r="B24" s="13">
        <f>+B25+B26</f>
        <v>37073</v>
      </c>
      <c r="C24" s="13">
        <f aca="true" t="shared" si="7" ref="C24:J24">+C25+C26</f>
        <v>53651</v>
      </c>
      <c r="D24" s="13">
        <f t="shared" si="7"/>
        <v>60467</v>
      </c>
      <c r="E24" s="13">
        <f t="shared" si="7"/>
        <v>32797</v>
      </c>
      <c r="F24" s="13">
        <f t="shared" si="7"/>
        <v>46726</v>
      </c>
      <c r="G24" s="13">
        <f t="shared" si="7"/>
        <v>64241</v>
      </c>
      <c r="H24" s="13">
        <f t="shared" si="7"/>
        <v>25685</v>
      </c>
      <c r="I24" s="13">
        <f t="shared" si="7"/>
        <v>8202</v>
      </c>
      <c r="J24" s="13">
        <f t="shared" si="7"/>
        <v>28499</v>
      </c>
      <c r="K24" s="11">
        <f t="shared" si="4"/>
        <v>357341</v>
      </c>
    </row>
    <row r="25" spans="1:12" ht="17.25" customHeight="1">
      <c r="A25" s="12" t="s">
        <v>115</v>
      </c>
      <c r="B25" s="13">
        <v>25214</v>
      </c>
      <c r="C25" s="13">
        <v>38009</v>
      </c>
      <c r="D25" s="13">
        <v>45564</v>
      </c>
      <c r="E25" s="13">
        <v>24615</v>
      </c>
      <c r="F25" s="13">
        <v>32805</v>
      </c>
      <c r="G25" s="13">
        <v>43567</v>
      </c>
      <c r="H25" s="13">
        <v>17808</v>
      </c>
      <c r="I25" s="13">
        <v>6803</v>
      </c>
      <c r="J25" s="13">
        <v>20743</v>
      </c>
      <c r="K25" s="11">
        <f t="shared" si="4"/>
        <v>255128</v>
      </c>
      <c r="L25" s="50"/>
    </row>
    <row r="26" spans="1:12" ht="17.25" customHeight="1">
      <c r="A26" s="12" t="s">
        <v>116</v>
      </c>
      <c r="B26" s="13">
        <v>11859</v>
      </c>
      <c r="C26" s="13">
        <v>15642</v>
      </c>
      <c r="D26" s="13">
        <v>14903</v>
      </c>
      <c r="E26" s="13">
        <v>8182</v>
      </c>
      <c r="F26" s="13">
        <v>13921</v>
      </c>
      <c r="G26" s="13">
        <v>20674</v>
      </c>
      <c r="H26" s="13">
        <v>7877</v>
      </c>
      <c r="I26" s="13">
        <v>1399</v>
      </c>
      <c r="J26" s="13">
        <v>7756</v>
      </c>
      <c r="K26" s="11">
        <f t="shared" si="4"/>
        <v>102213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860</v>
      </c>
      <c r="I27" s="11">
        <v>0</v>
      </c>
      <c r="J27" s="11">
        <v>0</v>
      </c>
      <c r="K27" s="11">
        <f t="shared" si="4"/>
        <v>860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33232.05</v>
      </c>
      <c r="I35" s="19">
        <v>0</v>
      </c>
      <c r="J35" s="19">
        <v>0</v>
      </c>
      <c r="K35" s="23">
        <f>SUM(B35:J35)</f>
        <v>33232.05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488781.45</v>
      </c>
      <c r="C47" s="22">
        <f aca="true" t="shared" si="12" ref="C47:H47">+C48+C57</f>
        <v>746139.9699999999</v>
      </c>
      <c r="D47" s="22">
        <f t="shared" si="12"/>
        <v>903983.7499999999</v>
      </c>
      <c r="E47" s="22">
        <f t="shared" si="12"/>
        <v>446385.73000000004</v>
      </c>
      <c r="F47" s="22">
        <f t="shared" si="12"/>
        <v>727502.99</v>
      </c>
      <c r="G47" s="22">
        <f t="shared" si="12"/>
        <v>1039299.7999999999</v>
      </c>
      <c r="H47" s="22">
        <f t="shared" si="12"/>
        <v>480219.86999999994</v>
      </c>
      <c r="I47" s="22">
        <f>+I48+I57</f>
        <v>139081.86000000002</v>
      </c>
      <c r="J47" s="22">
        <f>+J48+J57</f>
        <v>355005.81</v>
      </c>
      <c r="K47" s="22">
        <f>SUM(B47:J47)</f>
        <v>5326401.2299999995</v>
      </c>
    </row>
    <row r="48" spans="1:11" ht="17.25" customHeight="1">
      <c r="A48" s="16" t="s">
        <v>108</v>
      </c>
      <c r="B48" s="23">
        <f>SUM(B49:B56)</f>
        <v>471113.12</v>
      </c>
      <c r="C48" s="23">
        <f aca="true" t="shared" si="13" ref="C48:J48">SUM(C49:C56)</f>
        <v>721178.2499999999</v>
      </c>
      <c r="D48" s="23">
        <f t="shared" si="13"/>
        <v>878725.5399999999</v>
      </c>
      <c r="E48" s="23">
        <f t="shared" si="13"/>
        <v>423448.72000000003</v>
      </c>
      <c r="F48" s="23">
        <f t="shared" si="13"/>
        <v>704192.01</v>
      </c>
      <c r="G48" s="23">
        <f t="shared" si="13"/>
        <v>1009707.86</v>
      </c>
      <c r="H48" s="23">
        <f t="shared" si="13"/>
        <v>459876.49999999994</v>
      </c>
      <c r="I48" s="23">
        <f t="shared" si="13"/>
        <v>139081.86000000002</v>
      </c>
      <c r="J48" s="23">
        <f t="shared" si="13"/>
        <v>341124.27999999997</v>
      </c>
      <c r="K48" s="23">
        <f aca="true" t="shared" si="14" ref="K48:K57">SUM(B48:J48)</f>
        <v>5148448.140000001</v>
      </c>
    </row>
    <row r="49" spans="1:11" ht="17.25" customHeight="1">
      <c r="A49" s="34" t="s">
        <v>43</v>
      </c>
      <c r="B49" s="23">
        <f aca="true" t="shared" si="15" ref="B49:H49">ROUND(B30*B7,2)</f>
        <v>467806.54</v>
      </c>
      <c r="C49" s="23">
        <f t="shared" si="15"/>
        <v>714912.62</v>
      </c>
      <c r="D49" s="23">
        <f t="shared" si="15"/>
        <v>873552.21</v>
      </c>
      <c r="E49" s="23">
        <f t="shared" si="15"/>
        <v>420632.17</v>
      </c>
      <c r="F49" s="23">
        <f t="shared" si="15"/>
        <v>699995.5</v>
      </c>
      <c r="G49" s="23">
        <f t="shared" si="15"/>
        <v>1003807.86</v>
      </c>
      <c r="H49" s="23">
        <f t="shared" si="15"/>
        <v>423593.55</v>
      </c>
      <c r="I49" s="23">
        <f>ROUND(I30*I7,2)</f>
        <v>138016.14</v>
      </c>
      <c r="J49" s="23">
        <f>ROUND(J30*J7,2)</f>
        <v>338907.24</v>
      </c>
      <c r="K49" s="23">
        <f t="shared" si="14"/>
        <v>5081223.83</v>
      </c>
    </row>
    <row r="50" spans="1:11" ht="17.25" customHeight="1">
      <c r="A50" s="34" t="s">
        <v>44</v>
      </c>
      <c r="B50" s="19">
        <v>0</v>
      </c>
      <c r="C50" s="23">
        <f>ROUND(C31*C7,2)</f>
        <v>1589.09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1589.09</v>
      </c>
    </row>
    <row r="51" spans="1:11" ht="17.25" customHeight="1">
      <c r="A51" s="64" t="s">
        <v>104</v>
      </c>
      <c r="B51" s="65">
        <f aca="true" t="shared" si="16" ref="B51:H51">ROUND(B32*B7,2)</f>
        <v>-785.1</v>
      </c>
      <c r="C51" s="65">
        <f t="shared" si="16"/>
        <v>-1097.18</v>
      </c>
      <c r="D51" s="65">
        <f t="shared" si="16"/>
        <v>-1212.43</v>
      </c>
      <c r="E51" s="65">
        <f t="shared" si="16"/>
        <v>-628.85</v>
      </c>
      <c r="F51" s="65">
        <f t="shared" si="16"/>
        <v>-1085.01</v>
      </c>
      <c r="G51" s="65">
        <f t="shared" si="16"/>
        <v>-1530.08</v>
      </c>
      <c r="H51" s="65">
        <f t="shared" si="16"/>
        <v>-664.14</v>
      </c>
      <c r="I51" s="19">
        <v>0</v>
      </c>
      <c r="J51" s="19">
        <v>0</v>
      </c>
      <c r="K51" s="65">
        <f>SUM(B51:J51)</f>
        <v>-7002.79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33232.05</v>
      </c>
      <c r="I53" s="31">
        <f>+I35</f>
        <v>0</v>
      </c>
      <c r="J53" s="31">
        <f>+J35</f>
        <v>0</v>
      </c>
      <c r="K53" s="23">
        <f t="shared" si="14"/>
        <v>33232.05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-62188</v>
      </c>
      <c r="C61" s="35">
        <f t="shared" si="17"/>
        <v>-94752.39</v>
      </c>
      <c r="D61" s="35">
        <f t="shared" si="17"/>
        <v>-90324.54</v>
      </c>
      <c r="E61" s="35">
        <f t="shared" si="17"/>
        <v>-55368</v>
      </c>
      <c r="F61" s="35">
        <f t="shared" si="17"/>
        <v>-73673.43</v>
      </c>
      <c r="G61" s="35">
        <f t="shared" si="17"/>
        <v>-99886.4</v>
      </c>
      <c r="H61" s="35">
        <f t="shared" si="17"/>
        <v>-69972</v>
      </c>
      <c r="I61" s="35">
        <f t="shared" si="17"/>
        <v>-14401.18</v>
      </c>
      <c r="J61" s="35">
        <f t="shared" si="17"/>
        <v>-39296</v>
      </c>
      <c r="K61" s="35">
        <f>SUM(B61:J61)</f>
        <v>-599861.9400000001</v>
      </c>
    </row>
    <row r="62" spans="1:11" ht="18.75" customHeight="1">
      <c r="A62" s="16" t="s">
        <v>74</v>
      </c>
      <c r="B62" s="35">
        <f aca="true" t="shared" si="18" ref="B62:J62">B63+B64+B65+B66+B67+B68</f>
        <v>-61188</v>
      </c>
      <c r="C62" s="35">
        <f t="shared" si="18"/>
        <v>-93700</v>
      </c>
      <c r="D62" s="35">
        <f t="shared" si="18"/>
        <v>-89136</v>
      </c>
      <c r="E62" s="35">
        <f t="shared" si="18"/>
        <v>-54368</v>
      </c>
      <c r="F62" s="35">
        <f t="shared" si="18"/>
        <v>-71252</v>
      </c>
      <c r="G62" s="35">
        <f t="shared" si="18"/>
        <v>-96880</v>
      </c>
      <c r="H62" s="35">
        <f t="shared" si="18"/>
        <v>-69972</v>
      </c>
      <c r="I62" s="35">
        <f t="shared" si="18"/>
        <v>-11752</v>
      </c>
      <c r="J62" s="35">
        <f t="shared" si="18"/>
        <v>-39296</v>
      </c>
      <c r="K62" s="35">
        <f aca="true" t="shared" si="19" ref="K62:K91">SUM(B62:J62)</f>
        <v>-587544</v>
      </c>
    </row>
    <row r="63" spans="1:11" ht="18.75" customHeight="1">
      <c r="A63" s="12" t="s">
        <v>75</v>
      </c>
      <c r="B63" s="35">
        <f>-ROUND(B9*$D$3,2)</f>
        <v>-61188</v>
      </c>
      <c r="C63" s="35">
        <f aca="true" t="shared" si="20" ref="C63:J63">-ROUND(C9*$D$3,2)</f>
        <v>-93700</v>
      </c>
      <c r="D63" s="35">
        <f t="shared" si="20"/>
        <v>-89136</v>
      </c>
      <c r="E63" s="35">
        <f t="shared" si="20"/>
        <v>-54368</v>
      </c>
      <c r="F63" s="35">
        <f t="shared" si="20"/>
        <v>-71252</v>
      </c>
      <c r="G63" s="35">
        <f t="shared" si="20"/>
        <v>-96880</v>
      </c>
      <c r="H63" s="35">
        <f t="shared" si="20"/>
        <v>-69972</v>
      </c>
      <c r="I63" s="35">
        <f t="shared" si="20"/>
        <v>-11752</v>
      </c>
      <c r="J63" s="35">
        <f t="shared" si="20"/>
        <v>-39296</v>
      </c>
      <c r="K63" s="35">
        <f t="shared" si="19"/>
        <v>-587544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-2421.43</v>
      </c>
      <c r="G69" s="65">
        <f t="shared" si="21"/>
        <v>-3006.4</v>
      </c>
      <c r="H69" s="65">
        <f t="shared" si="21"/>
        <v>0</v>
      </c>
      <c r="I69" s="65">
        <f t="shared" si="21"/>
        <v>-2649.18</v>
      </c>
      <c r="J69" s="65">
        <f t="shared" si="21"/>
        <v>0</v>
      </c>
      <c r="K69" s="65">
        <f t="shared" si="19"/>
        <v>-12317.94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426593.45</v>
      </c>
      <c r="C106" s="24">
        <f t="shared" si="22"/>
        <v>651387.5799999998</v>
      </c>
      <c r="D106" s="24">
        <f t="shared" si="22"/>
        <v>813659.2099999998</v>
      </c>
      <c r="E106" s="24">
        <f t="shared" si="22"/>
        <v>391017.73000000004</v>
      </c>
      <c r="F106" s="24">
        <f t="shared" si="22"/>
        <v>653829.5599999999</v>
      </c>
      <c r="G106" s="24">
        <f t="shared" si="22"/>
        <v>939413.3999999999</v>
      </c>
      <c r="H106" s="24">
        <f t="shared" si="22"/>
        <v>410247.86999999994</v>
      </c>
      <c r="I106" s="24">
        <f>+I107+I108</f>
        <v>124680.68000000002</v>
      </c>
      <c r="J106" s="24">
        <f>+J107+J108</f>
        <v>315709.81</v>
      </c>
      <c r="K106" s="46">
        <f>SUM(B106:J106)</f>
        <v>4726539.289999999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408925.12</v>
      </c>
      <c r="C107" s="24">
        <f t="shared" si="23"/>
        <v>626425.8599999999</v>
      </c>
      <c r="D107" s="24">
        <f t="shared" si="23"/>
        <v>788400.9999999999</v>
      </c>
      <c r="E107" s="24">
        <f t="shared" si="23"/>
        <v>368080.72000000003</v>
      </c>
      <c r="F107" s="24">
        <f t="shared" si="23"/>
        <v>630518.58</v>
      </c>
      <c r="G107" s="24">
        <f t="shared" si="23"/>
        <v>909821.46</v>
      </c>
      <c r="H107" s="24">
        <f t="shared" si="23"/>
        <v>389904.49999999994</v>
      </c>
      <c r="I107" s="24">
        <f t="shared" si="23"/>
        <v>124680.68000000002</v>
      </c>
      <c r="J107" s="24">
        <f t="shared" si="23"/>
        <v>301828.27999999997</v>
      </c>
      <c r="K107" s="46">
        <f>SUM(B107:J107)</f>
        <v>4548586.2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4726539.289999999</v>
      </c>
      <c r="L114" s="52"/>
    </row>
    <row r="115" spans="1:11" ht="18.75" customHeight="1">
      <c r="A115" s="26" t="s">
        <v>70</v>
      </c>
      <c r="B115" s="27">
        <v>52291.99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52291.99</v>
      </c>
    </row>
    <row r="116" spans="1:11" ht="18.75" customHeight="1">
      <c r="A116" s="26" t="s">
        <v>71</v>
      </c>
      <c r="B116" s="27">
        <v>374301.46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374301.46</v>
      </c>
    </row>
    <row r="117" spans="1:11" ht="18.75" customHeight="1">
      <c r="A117" s="26" t="s">
        <v>72</v>
      </c>
      <c r="B117" s="38">
        <v>0</v>
      </c>
      <c r="C117" s="27">
        <f>+C106</f>
        <v>651387.5799999998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651387.5799999998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758470.7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758470.7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55188.52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55188.52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387107.55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387107.55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3910.18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3910.18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130683.9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130683.9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221741.66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221741.66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39738.79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39738.79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261665.21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261665.21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271297.76</v>
      </c>
      <c r="H126" s="38">
        <v>0</v>
      </c>
      <c r="I126" s="38">
        <v>0</v>
      </c>
      <c r="J126" s="38">
        <v>0</v>
      </c>
      <c r="K126" s="39">
        <f t="shared" si="25"/>
        <v>271297.76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28604.75</v>
      </c>
      <c r="H127" s="38">
        <v>0</v>
      </c>
      <c r="I127" s="38">
        <v>0</v>
      </c>
      <c r="J127" s="38">
        <v>0</v>
      </c>
      <c r="K127" s="39">
        <f t="shared" si="25"/>
        <v>28604.75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134841.45</v>
      </c>
      <c r="H128" s="38">
        <v>0</v>
      </c>
      <c r="I128" s="38">
        <v>0</v>
      </c>
      <c r="J128" s="38">
        <v>0</v>
      </c>
      <c r="K128" s="39">
        <f t="shared" si="25"/>
        <v>134841.45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128728.57</v>
      </c>
      <c r="H129" s="38">
        <v>0</v>
      </c>
      <c r="I129" s="38">
        <v>0</v>
      </c>
      <c r="J129" s="38">
        <v>0</v>
      </c>
      <c r="K129" s="39">
        <f t="shared" si="25"/>
        <v>128728.57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375940.87</v>
      </c>
      <c r="H130" s="38">
        <v>0</v>
      </c>
      <c r="I130" s="38">
        <v>0</v>
      </c>
      <c r="J130" s="38">
        <v>0</v>
      </c>
      <c r="K130" s="39">
        <f t="shared" si="25"/>
        <v>375940.87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147739.42</v>
      </c>
      <c r="I131" s="38">
        <v>0</v>
      </c>
      <c r="J131" s="38">
        <v>0</v>
      </c>
      <c r="K131" s="39">
        <f t="shared" si="25"/>
        <v>147739.42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262508.44</v>
      </c>
      <c r="I132" s="38">
        <v>0</v>
      </c>
      <c r="J132" s="38">
        <v>0</v>
      </c>
      <c r="K132" s="39">
        <f t="shared" si="25"/>
        <v>262508.44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124680.68</v>
      </c>
      <c r="J133" s="38"/>
      <c r="K133" s="39">
        <f t="shared" si="25"/>
        <v>124680.68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315709.81</v>
      </c>
      <c r="K134" s="42">
        <f t="shared" si="25"/>
        <v>315709.81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2018-03-01T19:46:29Z</dcterms:modified>
  <cp:category/>
  <cp:version/>
  <cp:contentType/>
  <cp:contentStatus/>
</cp:coreProperties>
</file>