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<sst xmlns="http://schemas.openxmlformats.org/spreadsheetml/2006/main" count="138" uniqueCount="138">
  <si>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</si>
  <si>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</si>
  <si>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</si>
  <si>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</si>
  <si>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</si>
  <si>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</si>
  <si>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</si>
  <si>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</si>
  <si>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</si>
  <si>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</si>
  <si>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</si>
  <si>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</si>
  <si>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</si>
  <si>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</si>
  <si>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</si>
  <si>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</si>
  <si>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</si>
  <si>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</si>
  <si>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</si>
  <si>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</si>
  <si>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</si>
  <si>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</si>
  <si>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</si>
  <si>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</si>
  <si>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</si>
  <si>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</si>
  <si>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</si>
  <si>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</si>
  <si>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</si>
  <si>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</si>
  <si>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</si>
  <si>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</si>
  <si>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</si>
  <si>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</si>
  <si>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</si>
  <si>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</si>
  <si>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</si>
  <si>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</si>
  <si>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</si>
  <si>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</si>
  <si>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</si>
  <si>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</si>
  <si>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</si>
  <si>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</si>
  <si>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</si>
  <si>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</si>
  <si>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</si>
  <si>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</si>
  <si>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</si>
  <si>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</si>
  <si>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</si>
  <si>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</si>
  <si>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</si>
  <si>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</si>
  <si>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</si>
  <si>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</si>
  <si>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</si>
  <si>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</si>
  <si>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</si>
  <si>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</si>
  <si>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</si>
  <si>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</si>
  <si>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</si>
  <si>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</si>
  <si>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</si>
  <si>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</si>
  <si>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</si>
  <si>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</si>
  <si>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</si>
  <si>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</si>
  <si>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</si>
  <si>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</si>
  <si>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</si>
  <si>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</si>
  <si>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</si>
  <si>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</si>
  <si>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</si>
  <si>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</si>
  <si>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</si>
  <si>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</si>
  <si>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</si>
  <si>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</si>
  <si>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</si>
  <si>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</si>
  <si>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</si>
  <si>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</si>
  <si>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</si>
  <si>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</si>
  <si>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</si>
  <si>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</si>
  <si>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</si>
  <si>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</si>
  <si>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</si>
  <si>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</si>
  <si>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</si>
  <si>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</si>
  <si>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</si>
  <si>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</si>
  <si>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</si>
  <si>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</si>
  <si>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</si>
  <si>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</si>
  <si>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</si>
  <si>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</si>
  <si>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</si>
  <si>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</si>
  <si>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</si>
  <si>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</si>
  <si>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</si>
  <si>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</si>
  <si>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</si>
  <si>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</si>
  <si>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</si>
  <si>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</si>
  <si>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</si>
  <si>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</si>
  <si>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</si>
  <si>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</si>
  <si>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</si>
  <si>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</si>
  <si>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</si>
  <si>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</si>
  <si>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</si>
  <si>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</si>
  <si>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</si>
  <si>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</si>
  <si>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</si>
  <si>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</si>
  <si>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</si>
  <si>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</si>
  <si>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</si>
  <si>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</si>
  <si>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</si>
  <si>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</si>
  <si>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</si>
  <si>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</si>
  <si>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</si>
  <si>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24/02/18 - VENCIMENTO 02/03/18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</si>
</sst>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322431</v>
      </c>
      <c r="C7" s="9">
        <f t="shared" si="0"/>
        <v>407414</v>
      </c>
      <c r="D7" s="9">
        <f t="shared" si="0"/>
        <v>469090</v>
      </c>
      <c r="E7" s="9">
        <f t="shared" si="0"/>
        <v>269042</v>
      </c>
      <c r="F7" s="9">
        <f t="shared" si="0"/>
        <v>400250</v>
      </c>
      <c r="G7" s="9">
        <f t="shared" si="0"/>
        <v>662421</v>
      </c>
      <c r="H7" s="9">
        <f t="shared" si="0"/>
        <v>263503</v>
      </c>
      <c r="I7" s="9">
        <f t="shared" si="0"/>
        <v>60705</v>
      </c>
      <c r="J7" s="9">
        <f t="shared" si="0"/>
        <v>195089</v>
      </c>
      <c r="K7" s="9">
        <f t="shared" si="0"/>
        <v>3049945</v>
      </c>
      <c r="L7" s="50"/>
    </row>
    <row r="8" spans="1:11" ht="17.25" customHeight="1">
      <c r="A8" s="10" t="s">
        <v>97</v>
      </c>
      <c r="B8" s="11">
        <f>B9+B12+B16</f>
        <v>161438</v>
      </c>
      <c r="C8" s="11">
        <f aca="true" t="shared" si="1" ref="C8:J8">C9+C12+C16</f>
        <v>212493</v>
      </c>
      <c r="D8" s="11">
        <f t="shared" si="1"/>
        <v>230852</v>
      </c>
      <c r="E8" s="11">
        <f t="shared" si="1"/>
        <v>140054</v>
      </c>
      <c r="F8" s="11">
        <f t="shared" si="1"/>
        <v>194856</v>
      </c>
      <c r="G8" s="11">
        <f t="shared" si="1"/>
        <v>321909</v>
      </c>
      <c r="H8" s="11">
        <f t="shared" si="1"/>
        <v>146670</v>
      </c>
      <c r="I8" s="11">
        <f t="shared" si="1"/>
        <v>28229</v>
      </c>
      <c r="J8" s="11">
        <f t="shared" si="1"/>
        <v>95947</v>
      </c>
      <c r="K8" s="11">
        <f>SUM(B8:J8)</f>
        <v>1532448</v>
      </c>
    </row>
    <row r="9" spans="1:11" ht="17.25" customHeight="1">
      <c r="A9" s="15" t="s">
        <v>16</v>
      </c>
      <c r="B9" s="13">
        <f>+B10+B11</f>
        <v>27039</v>
      </c>
      <c r="C9" s="13">
        <f aca="true" t="shared" si="2" ref="C9:J9">+C10+C11</f>
        <v>38766</v>
      </c>
      <c r="D9" s="13">
        <f t="shared" si="2"/>
        <v>36463</v>
      </c>
      <c r="E9" s="13">
        <f t="shared" si="2"/>
        <v>23958</v>
      </c>
      <c r="F9" s="13">
        <f t="shared" si="2"/>
        <v>27584</v>
      </c>
      <c r="G9" s="13">
        <f t="shared" si="2"/>
        <v>34323</v>
      </c>
      <c r="H9" s="13">
        <f t="shared" si="2"/>
        <v>28454</v>
      </c>
      <c r="I9" s="13">
        <f t="shared" si="2"/>
        <v>5634</v>
      </c>
      <c r="J9" s="13">
        <f t="shared" si="2"/>
        <v>14349</v>
      </c>
      <c r="K9" s="11">
        <f>SUM(B9:J9)</f>
        <v>236570</v>
      </c>
    </row>
    <row r="10" spans="1:11" ht="17.25" customHeight="1">
      <c r="A10" s="29" t="s">
        <v>17</v>
      </c>
      <c r="B10" s="13">
        <v>27039</v>
      </c>
      <c r="C10" s="13">
        <v>38766</v>
      </c>
      <c r="D10" s="13">
        <v>36463</v>
      </c>
      <c r="E10" s="13">
        <v>23958</v>
      </c>
      <c r="F10" s="13">
        <v>27584</v>
      </c>
      <c r="G10" s="13">
        <v>34323</v>
      </c>
      <c r="H10" s="13">
        <v>28454</v>
      </c>
      <c r="I10" s="13">
        <v>5634</v>
      </c>
      <c r="J10" s="13">
        <v>14349</v>
      </c>
      <c r="K10" s="11">
        <f>SUM(B10:J10)</f>
        <v>236570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126185</v>
      </c>
      <c r="C12" s="17">
        <f t="shared" si="3"/>
        <v>162754</v>
      </c>
      <c r="D12" s="17">
        <f t="shared" si="3"/>
        <v>183041</v>
      </c>
      <c r="E12" s="17">
        <f t="shared" si="3"/>
        <v>109483</v>
      </c>
      <c r="F12" s="17">
        <f t="shared" si="3"/>
        <v>155391</v>
      </c>
      <c r="G12" s="17">
        <f t="shared" si="3"/>
        <v>267894</v>
      </c>
      <c r="H12" s="17">
        <f t="shared" si="3"/>
        <v>111607</v>
      </c>
      <c r="I12" s="17">
        <f t="shared" si="3"/>
        <v>20945</v>
      </c>
      <c r="J12" s="17">
        <f t="shared" si="3"/>
        <v>76938</v>
      </c>
      <c r="K12" s="11">
        <f aca="true" t="shared" si="4" ref="K12:K27">SUM(B12:J12)</f>
        <v>1214238</v>
      </c>
    </row>
    <row r="13" spans="1:13" ht="17.25" customHeight="1">
      <c r="A13" s="14" t="s">
        <v>19</v>
      </c>
      <c r="B13" s="13">
        <v>65870</v>
      </c>
      <c r="C13" s="13">
        <v>89980</v>
      </c>
      <c r="D13" s="13">
        <v>103599</v>
      </c>
      <c r="E13" s="13">
        <v>60152</v>
      </c>
      <c r="F13" s="13">
        <v>81823</v>
      </c>
      <c r="G13" s="13">
        <v>130564</v>
      </c>
      <c r="H13" s="13">
        <v>54503</v>
      </c>
      <c r="I13" s="13">
        <v>12584</v>
      </c>
      <c r="J13" s="13">
        <v>43314</v>
      </c>
      <c r="K13" s="11">
        <f t="shared" si="4"/>
        <v>642389</v>
      </c>
      <c r="L13" s="50"/>
      <c r="M13" s="51"/>
    </row>
    <row r="14" spans="1:12" ht="17.25" customHeight="1">
      <c r="A14" s="14" t="s">
        <v>20</v>
      </c>
      <c r="B14" s="13">
        <v>57012</v>
      </c>
      <c r="C14" s="13">
        <v>68305</v>
      </c>
      <c r="D14" s="13">
        <v>75976</v>
      </c>
      <c r="E14" s="13">
        <v>46449</v>
      </c>
      <c r="F14" s="13">
        <v>70423</v>
      </c>
      <c r="G14" s="13">
        <v>132697</v>
      </c>
      <c r="H14" s="13">
        <v>53036</v>
      </c>
      <c r="I14" s="13">
        <v>7726</v>
      </c>
      <c r="J14" s="13">
        <v>32344</v>
      </c>
      <c r="K14" s="11">
        <f t="shared" si="4"/>
        <v>543968</v>
      </c>
      <c r="L14" s="50"/>
    </row>
    <row r="15" spans="1:11" ht="17.25" customHeight="1">
      <c r="A15" s="14" t="s">
        <v>21</v>
      </c>
      <c r="B15" s="13">
        <v>3303</v>
      </c>
      <c r="C15" s="13">
        <v>4469</v>
      </c>
      <c r="D15" s="13">
        <v>3466</v>
      </c>
      <c r="E15" s="13">
        <v>2882</v>
      </c>
      <c r="F15" s="13">
        <v>3145</v>
      </c>
      <c r="G15" s="13">
        <v>4633</v>
      </c>
      <c r="H15" s="13">
        <v>4068</v>
      </c>
      <c r="I15" s="13">
        <v>635</v>
      </c>
      <c r="J15" s="13">
        <v>1280</v>
      </c>
      <c r="K15" s="11">
        <f t="shared" si="4"/>
        <v>27881</v>
      </c>
    </row>
    <row r="16" spans="1:11" ht="17.25" customHeight="1">
      <c r="A16" s="15" t="s">
        <v>93</v>
      </c>
      <c r="B16" s="13">
        <f>B17+B18+B19</f>
        <v>8214</v>
      </c>
      <c r="C16" s="13">
        <f aca="true" t="shared" si="5" ref="C16:J16">C17+C18+C19</f>
        <v>10973</v>
      </c>
      <c r="D16" s="13">
        <f t="shared" si="5"/>
        <v>11348</v>
      </c>
      <c r="E16" s="13">
        <f t="shared" si="5"/>
        <v>6613</v>
      </c>
      <c r="F16" s="13">
        <f t="shared" si="5"/>
        <v>11881</v>
      </c>
      <c r="G16" s="13">
        <f t="shared" si="5"/>
        <v>19692</v>
      </c>
      <c r="H16" s="13">
        <f t="shared" si="5"/>
        <v>6609</v>
      </c>
      <c r="I16" s="13">
        <f t="shared" si="5"/>
        <v>1650</v>
      </c>
      <c r="J16" s="13">
        <f t="shared" si="5"/>
        <v>4660</v>
      </c>
      <c r="K16" s="11">
        <f t="shared" si="4"/>
        <v>81640</v>
      </c>
    </row>
    <row r="17" spans="1:11" ht="17.25" customHeight="1">
      <c r="A17" s="14" t="s">
        <v>94</v>
      </c>
      <c r="B17" s="13">
        <v>8164</v>
      </c>
      <c r="C17" s="13">
        <v>10934</v>
      </c>
      <c r="D17" s="13">
        <v>11314</v>
      </c>
      <c r="E17" s="13">
        <v>6573</v>
      </c>
      <c r="F17" s="13">
        <v>11810</v>
      </c>
      <c r="G17" s="13">
        <v>19576</v>
      </c>
      <c r="H17" s="13">
        <v>6586</v>
      </c>
      <c r="I17" s="13">
        <v>1648</v>
      </c>
      <c r="J17" s="13">
        <v>4643</v>
      </c>
      <c r="K17" s="11">
        <f t="shared" si="4"/>
        <v>81248</v>
      </c>
    </row>
    <row r="18" spans="1:11" ht="17.25" customHeight="1">
      <c r="A18" s="14" t="s">
        <v>95</v>
      </c>
      <c r="B18" s="13">
        <v>36</v>
      </c>
      <c r="C18" s="13">
        <v>31</v>
      </c>
      <c r="D18" s="13">
        <v>29</v>
      </c>
      <c r="E18" s="13">
        <v>28</v>
      </c>
      <c r="F18" s="13">
        <v>50</v>
      </c>
      <c r="G18" s="13">
        <v>110</v>
      </c>
      <c r="H18" s="13">
        <v>20</v>
      </c>
      <c r="I18" s="13">
        <v>2</v>
      </c>
      <c r="J18" s="13">
        <v>17</v>
      </c>
      <c r="K18" s="11">
        <f t="shared" si="4"/>
        <v>323</v>
      </c>
    </row>
    <row r="19" spans="1:11" ht="17.25" customHeight="1">
      <c r="A19" s="14" t="s">
        <v>96</v>
      </c>
      <c r="B19" s="13">
        <v>14</v>
      </c>
      <c r="C19" s="13">
        <v>8</v>
      </c>
      <c r="D19" s="13">
        <v>5</v>
      </c>
      <c r="E19" s="13">
        <v>12</v>
      </c>
      <c r="F19" s="13">
        <v>21</v>
      </c>
      <c r="G19" s="13">
        <v>6</v>
      </c>
      <c r="H19" s="13">
        <v>3</v>
      </c>
      <c r="I19" s="13">
        <v>0</v>
      </c>
      <c r="J19" s="13">
        <v>0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94807</v>
      </c>
      <c r="C20" s="11">
        <f aca="true" t="shared" si="6" ref="C20:J20">+C21+C22+C23</f>
        <v>106161</v>
      </c>
      <c r="D20" s="11">
        <f t="shared" si="6"/>
        <v>135552</v>
      </c>
      <c r="E20" s="11">
        <f t="shared" si="6"/>
        <v>72039</v>
      </c>
      <c r="F20" s="11">
        <f t="shared" si="6"/>
        <v>130987</v>
      </c>
      <c r="G20" s="11">
        <f t="shared" si="6"/>
        <v>239260</v>
      </c>
      <c r="H20" s="11">
        <f t="shared" si="6"/>
        <v>69968</v>
      </c>
      <c r="I20" s="11">
        <f t="shared" si="6"/>
        <v>17531</v>
      </c>
      <c r="J20" s="11">
        <f t="shared" si="6"/>
        <v>53363</v>
      </c>
      <c r="K20" s="11">
        <f t="shared" si="4"/>
        <v>919668</v>
      </c>
    </row>
    <row r="21" spans="1:12" ht="17.25" customHeight="1">
      <c r="A21" s="12" t="s">
        <v>23</v>
      </c>
      <c r="B21" s="13">
        <v>53963</v>
      </c>
      <c r="C21" s="13">
        <v>65520</v>
      </c>
      <c r="D21" s="13">
        <v>83912</v>
      </c>
      <c r="E21" s="13">
        <v>43999</v>
      </c>
      <c r="F21" s="13">
        <v>75497</v>
      </c>
      <c r="G21" s="13">
        <v>123943</v>
      </c>
      <c r="H21" s="13">
        <v>39492</v>
      </c>
      <c r="I21" s="13">
        <v>11436</v>
      </c>
      <c r="J21" s="13">
        <v>32541</v>
      </c>
      <c r="K21" s="11">
        <f t="shared" si="4"/>
        <v>530303</v>
      </c>
      <c r="L21" s="50"/>
    </row>
    <row r="22" spans="1:12" ht="17.25" customHeight="1">
      <c r="A22" s="12" t="s">
        <v>24</v>
      </c>
      <c r="B22" s="13">
        <v>39271</v>
      </c>
      <c r="C22" s="13">
        <v>38910</v>
      </c>
      <c r="D22" s="13">
        <v>50028</v>
      </c>
      <c r="E22" s="13">
        <v>26963</v>
      </c>
      <c r="F22" s="13">
        <v>53916</v>
      </c>
      <c r="G22" s="13">
        <v>112712</v>
      </c>
      <c r="H22" s="13">
        <v>29137</v>
      </c>
      <c r="I22" s="13">
        <v>5811</v>
      </c>
      <c r="J22" s="13">
        <v>20211</v>
      </c>
      <c r="K22" s="11">
        <f t="shared" si="4"/>
        <v>376959</v>
      </c>
      <c r="L22" s="50"/>
    </row>
    <row r="23" spans="1:11" ht="17.25" customHeight="1">
      <c r="A23" s="12" t="s">
        <v>25</v>
      </c>
      <c r="B23" s="13">
        <v>1573</v>
      </c>
      <c r="C23" s="13">
        <v>1731</v>
      </c>
      <c r="D23" s="13">
        <v>1612</v>
      </c>
      <c r="E23" s="13">
        <v>1077</v>
      </c>
      <c r="F23" s="13">
        <v>1574</v>
      </c>
      <c r="G23" s="13">
        <v>2605</v>
      </c>
      <c r="H23" s="13">
        <v>1339</v>
      </c>
      <c r="I23" s="13">
        <v>284</v>
      </c>
      <c r="J23" s="13">
        <v>611</v>
      </c>
      <c r="K23" s="11">
        <f t="shared" si="4"/>
        <v>12406</v>
      </c>
    </row>
    <row r="24" spans="1:11" ht="17.25" customHeight="1">
      <c r="A24" s="16" t="s">
        <v>26</v>
      </c>
      <c r="B24" s="13">
        <f>+B25+B26</f>
        <v>66186</v>
      </c>
      <c r="C24" s="13">
        <f aca="true" t="shared" si="7" ref="C24:J24">+C25+C26</f>
        <v>88760</v>
      </c>
      <c r="D24" s="13">
        <f t="shared" si="7"/>
        <v>102686</v>
      </c>
      <c r="E24" s="13">
        <f t="shared" si="7"/>
        <v>56949</v>
      </c>
      <c r="F24" s="13">
        <f t="shared" si="7"/>
        <v>74407</v>
      </c>
      <c r="G24" s="13">
        <f t="shared" si="7"/>
        <v>101252</v>
      </c>
      <c r="H24" s="13">
        <f t="shared" si="7"/>
        <v>44755</v>
      </c>
      <c r="I24" s="13">
        <f t="shared" si="7"/>
        <v>14945</v>
      </c>
      <c r="J24" s="13">
        <f t="shared" si="7"/>
        <v>45779</v>
      </c>
      <c r="K24" s="11">
        <f t="shared" si="4"/>
        <v>595719</v>
      </c>
    </row>
    <row r="25" spans="1:12" ht="17.25" customHeight="1">
      <c r="A25" s="12" t="s">
        <v>115</v>
      </c>
      <c r="B25" s="13">
        <v>42085</v>
      </c>
      <c r="C25" s="13">
        <v>59657</v>
      </c>
      <c r="D25" s="13">
        <v>71814</v>
      </c>
      <c r="E25" s="13">
        <v>41370</v>
      </c>
      <c r="F25" s="13">
        <v>49104</v>
      </c>
      <c r="G25" s="13">
        <v>64594</v>
      </c>
      <c r="H25" s="13">
        <v>30551</v>
      </c>
      <c r="I25" s="13">
        <v>11520</v>
      </c>
      <c r="J25" s="13">
        <v>31203</v>
      </c>
      <c r="K25" s="11">
        <f t="shared" si="4"/>
        <v>401898</v>
      </c>
      <c r="L25" s="50"/>
    </row>
    <row r="26" spans="1:12" ht="17.25" customHeight="1">
      <c r="A26" s="12" t="s">
        <v>116</v>
      </c>
      <c r="B26" s="13">
        <v>24101</v>
      </c>
      <c r="C26" s="13">
        <v>29103</v>
      </c>
      <c r="D26" s="13">
        <v>30872</v>
      </c>
      <c r="E26" s="13">
        <v>15579</v>
      </c>
      <c r="F26" s="13">
        <v>25303</v>
      </c>
      <c r="G26" s="13">
        <v>36658</v>
      </c>
      <c r="H26" s="13">
        <v>14204</v>
      </c>
      <c r="I26" s="13">
        <v>3425</v>
      </c>
      <c r="J26" s="13">
        <v>14576</v>
      </c>
      <c r="K26" s="11">
        <f t="shared" si="4"/>
        <v>193821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2110</v>
      </c>
      <c r="I27" s="11">
        <v>0</v>
      </c>
      <c r="J27" s="11">
        <v>0</v>
      </c>
      <c r="K27" s="11">
        <f t="shared" si="4"/>
        <v>2110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29564.67</v>
      </c>
      <c r="I35" s="19">
        <v>0</v>
      </c>
      <c r="J35" s="19">
        <v>0</v>
      </c>
      <c r="K35" s="23">
        <f>SUM(B35:J35)</f>
        <v>29564.67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942397.24</v>
      </c>
      <c r="C47" s="22">
        <f aca="true" t="shared" si="12" ref="C47:H47">+C48+C57</f>
        <v>1332421.89</v>
      </c>
      <c r="D47" s="22">
        <f t="shared" si="12"/>
        <v>1719195.25</v>
      </c>
      <c r="E47" s="22">
        <f t="shared" si="12"/>
        <v>849440.9600000001</v>
      </c>
      <c r="F47" s="22">
        <f t="shared" si="12"/>
        <v>1240349.37</v>
      </c>
      <c r="G47" s="22">
        <f t="shared" si="12"/>
        <v>1729308.9500000002</v>
      </c>
      <c r="H47" s="22">
        <f t="shared" si="12"/>
        <v>825502.42</v>
      </c>
      <c r="I47" s="22">
        <f>+I48+I57</f>
        <v>295691.37</v>
      </c>
      <c r="J47" s="22">
        <f>+J48+J57</f>
        <v>618104.2100000001</v>
      </c>
      <c r="K47" s="22">
        <f>SUM(B47:J47)</f>
        <v>9552411.66</v>
      </c>
    </row>
    <row r="48" spans="1:11" ht="17.25" customHeight="1">
      <c r="A48" s="16" t="s">
        <v>108</v>
      </c>
      <c r="B48" s="23">
        <f>SUM(B49:B56)</f>
        <v>924728.91</v>
      </c>
      <c r="C48" s="23">
        <f aca="true" t="shared" si="13" ref="C48:J48">SUM(C49:C56)</f>
        <v>1307460.17</v>
      </c>
      <c r="D48" s="23">
        <f t="shared" si="13"/>
        <v>1693937.04</v>
      </c>
      <c r="E48" s="23">
        <f t="shared" si="13"/>
        <v>826503.9500000001</v>
      </c>
      <c r="F48" s="23">
        <f t="shared" si="13"/>
        <v>1217038.3900000001</v>
      </c>
      <c r="G48" s="23">
        <f t="shared" si="13"/>
        <v>1699717.0100000002</v>
      </c>
      <c r="H48" s="23">
        <f t="shared" si="13"/>
        <v>805159.05</v>
      </c>
      <c r="I48" s="23">
        <f t="shared" si="13"/>
        <v>295691.37</v>
      </c>
      <c r="J48" s="23">
        <f t="shared" si="13"/>
        <v>604222.68</v>
      </c>
      <c r="K48" s="23">
        <f aca="true" t="shared" si="14" ref="K48:K57">SUM(B48:J48)</f>
        <v>9374458.57</v>
      </c>
    </row>
    <row r="49" spans="1:11" ht="17.25" customHeight="1">
      <c r="A49" s="34" t="s">
        <v>43</v>
      </c>
      <c r="B49" s="23">
        <f aca="true" t="shared" si="15" ref="B49:H49">ROUND(B30*B7,2)</f>
        <v>922184.9</v>
      </c>
      <c r="C49" s="23">
        <f t="shared" si="15"/>
        <v>1300791.42</v>
      </c>
      <c r="D49" s="23">
        <f t="shared" si="15"/>
        <v>1689896.73</v>
      </c>
      <c r="E49" s="23">
        <f t="shared" si="15"/>
        <v>824290.88</v>
      </c>
      <c r="F49" s="23">
        <f t="shared" si="15"/>
        <v>1213638.05</v>
      </c>
      <c r="G49" s="23">
        <f t="shared" si="15"/>
        <v>1694870.37</v>
      </c>
      <c r="H49" s="23">
        <f t="shared" si="15"/>
        <v>773091.45</v>
      </c>
      <c r="I49" s="23">
        <f>ROUND(I30*I7,2)</f>
        <v>294625.65</v>
      </c>
      <c r="J49" s="23">
        <f>ROUND(J30*J7,2)</f>
        <v>602005.64</v>
      </c>
      <c r="K49" s="23">
        <f t="shared" si="14"/>
        <v>9315395.09</v>
      </c>
    </row>
    <row r="50" spans="1:11" ht="17.25" customHeight="1">
      <c r="A50" s="34" t="s">
        <v>44</v>
      </c>
      <c r="B50" s="19">
        <v>0</v>
      </c>
      <c r="C50" s="23">
        <f>ROUND(C31*C7,2)</f>
        <v>2891.36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2891.36</v>
      </c>
    </row>
    <row r="51" spans="1:11" ht="17.25" customHeight="1">
      <c r="A51" s="64" t="s">
        <v>104</v>
      </c>
      <c r="B51" s="65">
        <f aca="true" t="shared" si="16" ref="B51:H51">ROUND(B32*B7,2)</f>
        <v>-1547.67</v>
      </c>
      <c r="C51" s="65">
        <f t="shared" si="16"/>
        <v>-1996.33</v>
      </c>
      <c r="D51" s="65">
        <f t="shared" si="16"/>
        <v>-2345.45</v>
      </c>
      <c r="E51" s="65">
        <f t="shared" si="16"/>
        <v>-1232.33</v>
      </c>
      <c r="F51" s="65">
        <f t="shared" si="16"/>
        <v>-1881.18</v>
      </c>
      <c r="G51" s="65">
        <f t="shared" si="16"/>
        <v>-2583.44</v>
      </c>
      <c r="H51" s="65">
        <f t="shared" si="16"/>
        <v>-1212.11</v>
      </c>
      <c r="I51" s="19">
        <v>0</v>
      </c>
      <c r="J51" s="19">
        <v>0</v>
      </c>
      <c r="K51" s="65">
        <f>SUM(B51:J51)</f>
        <v>-12798.51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29564.67</v>
      </c>
      <c r="I53" s="31">
        <f>+I35</f>
        <v>0</v>
      </c>
      <c r="J53" s="31">
        <f>+J35</f>
        <v>0</v>
      </c>
      <c r="K53" s="23">
        <f t="shared" si="14"/>
        <v>29564.67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-109156</v>
      </c>
      <c r="C61" s="35">
        <f t="shared" si="17"/>
        <v>-156116.39</v>
      </c>
      <c r="D61" s="35">
        <f t="shared" si="17"/>
        <v>-147040.54</v>
      </c>
      <c r="E61" s="35">
        <f t="shared" si="17"/>
        <v>-96832</v>
      </c>
      <c r="F61" s="35">
        <f t="shared" si="17"/>
        <v>-112757.43</v>
      </c>
      <c r="G61" s="35">
        <f t="shared" si="17"/>
        <v>-140298.4</v>
      </c>
      <c r="H61" s="35">
        <f t="shared" si="17"/>
        <v>-113816</v>
      </c>
      <c r="I61" s="35">
        <f t="shared" si="17"/>
        <v>-25185.18</v>
      </c>
      <c r="J61" s="35">
        <f t="shared" si="17"/>
        <v>-57396</v>
      </c>
      <c r="K61" s="35">
        <f>SUM(B61:J61)</f>
        <v>-958597.9400000002</v>
      </c>
    </row>
    <row r="62" spans="1:11" ht="18.75" customHeight="1">
      <c r="A62" s="16" t="s">
        <v>74</v>
      </c>
      <c r="B62" s="35">
        <f aca="true" t="shared" si="18" ref="B62:J62">B63+B64+B65+B66+B67+B68</f>
        <v>-108156</v>
      </c>
      <c r="C62" s="35">
        <f t="shared" si="18"/>
        <v>-155064</v>
      </c>
      <c r="D62" s="35">
        <f t="shared" si="18"/>
        <v>-145852</v>
      </c>
      <c r="E62" s="35">
        <f t="shared" si="18"/>
        <v>-95832</v>
      </c>
      <c r="F62" s="35">
        <f t="shared" si="18"/>
        <v>-110336</v>
      </c>
      <c r="G62" s="35">
        <f t="shared" si="18"/>
        <v>-137292</v>
      </c>
      <c r="H62" s="35">
        <f t="shared" si="18"/>
        <v>-113816</v>
      </c>
      <c r="I62" s="35">
        <f t="shared" si="18"/>
        <v>-22536</v>
      </c>
      <c r="J62" s="35">
        <f t="shared" si="18"/>
        <v>-57396</v>
      </c>
      <c r="K62" s="35">
        <f aca="true" t="shared" si="19" ref="K62:K91">SUM(B62:J62)</f>
        <v>-946280</v>
      </c>
    </row>
    <row r="63" spans="1:11" ht="18.75" customHeight="1">
      <c r="A63" s="12" t="s">
        <v>75</v>
      </c>
      <c r="B63" s="35">
        <f>-ROUND(B9*$D$3,2)</f>
        <v>-108156</v>
      </c>
      <c r="C63" s="35">
        <f aca="true" t="shared" si="20" ref="C63:J63">-ROUND(C9*$D$3,2)</f>
        <v>-155064</v>
      </c>
      <c r="D63" s="35">
        <f t="shared" si="20"/>
        <v>-145852</v>
      </c>
      <c r="E63" s="35">
        <f t="shared" si="20"/>
        <v>-95832</v>
      </c>
      <c r="F63" s="35">
        <f t="shared" si="20"/>
        <v>-110336</v>
      </c>
      <c r="G63" s="35">
        <f t="shared" si="20"/>
        <v>-137292</v>
      </c>
      <c r="H63" s="35">
        <f t="shared" si="20"/>
        <v>-113816</v>
      </c>
      <c r="I63" s="35">
        <f t="shared" si="20"/>
        <v>-22536</v>
      </c>
      <c r="J63" s="35">
        <f t="shared" si="20"/>
        <v>-57396</v>
      </c>
      <c r="K63" s="35">
        <f t="shared" si="19"/>
        <v>-946280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-2421.43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-12317.94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833241.24</v>
      </c>
      <c r="C106" s="24">
        <f t="shared" si="22"/>
        <v>1176305.5</v>
      </c>
      <c r="D106" s="24">
        <f t="shared" si="22"/>
        <v>1572154.71</v>
      </c>
      <c r="E106" s="24">
        <f t="shared" si="22"/>
        <v>752608.9600000001</v>
      </c>
      <c r="F106" s="24">
        <f t="shared" si="22"/>
        <v>1127591.9400000002</v>
      </c>
      <c r="G106" s="24">
        <f t="shared" si="22"/>
        <v>1589010.5500000003</v>
      </c>
      <c r="H106" s="24">
        <f t="shared" si="22"/>
        <v>711686.42</v>
      </c>
      <c r="I106" s="24">
        <f>+I107+I108</f>
        <v>270506.19</v>
      </c>
      <c r="J106" s="24">
        <f>+J107+J108</f>
        <v>560708.2100000001</v>
      </c>
      <c r="K106" s="46">
        <f>SUM(B106:J106)</f>
        <v>8593813.72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815572.91</v>
      </c>
      <c r="C107" s="24">
        <f t="shared" si="23"/>
        <v>1151343.78</v>
      </c>
      <c r="D107" s="24">
        <f t="shared" si="23"/>
        <v>1546896.5</v>
      </c>
      <c r="E107" s="24">
        <f t="shared" si="23"/>
        <v>729671.9500000001</v>
      </c>
      <c r="F107" s="24">
        <f t="shared" si="23"/>
        <v>1104280.9600000002</v>
      </c>
      <c r="G107" s="24">
        <f t="shared" si="23"/>
        <v>1559418.6100000003</v>
      </c>
      <c r="H107" s="24">
        <f t="shared" si="23"/>
        <v>691343.05</v>
      </c>
      <c r="I107" s="24">
        <f t="shared" si="23"/>
        <v>270506.19</v>
      </c>
      <c r="J107" s="24">
        <f t="shared" si="23"/>
        <v>546826.68</v>
      </c>
      <c r="K107" s="46">
        <f>SUM(B107:J107)</f>
        <v>8415860.63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8593813.71</v>
      </c>
      <c r="L114" s="52"/>
    </row>
    <row r="115" spans="1:11" ht="18.75" customHeight="1">
      <c r="A115" s="26" t="s">
        <v>70</v>
      </c>
      <c r="B115" s="27">
        <v>106878.7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106878.7</v>
      </c>
    </row>
    <row r="116" spans="1:11" ht="18.75" customHeight="1">
      <c r="A116" s="26" t="s">
        <v>71</v>
      </c>
      <c r="B116" s="27">
        <v>726362.55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726362.55</v>
      </c>
    </row>
    <row r="117" spans="1:11" ht="18.75" customHeight="1">
      <c r="A117" s="26" t="s">
        <v>72</v>
      </c>
      <c r="B117" s="38">
        <v>0</v>
      </c>
      <c r="C117" s="27">
        <f>+C106</f>
        <v>1176305.5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1176305.5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1463871.51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1463871.51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108283.2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108283.2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745082.86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745082.86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7526.09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7526.09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226241.77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226241.77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381446.96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381446.96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61626.61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61626.61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458276.59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458276.59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481759.22</v>
      </c>
      <c r="H126" s="38">
        <v>0</v>
      </c>
      <c r="I126" s="38">
        <v>0</v>
      </c>
      <c r="J126" s="38">
        <v>0</v>
      </c>
      <c r="K126" s="39">
        <f t="shared" si="25"/>
        <v>481759.22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41599.66</v>
      </c>
      <c r="H127" s="38">
        <v>0</v>
      </c>
      <c r="I127" s="38">
        <v>0</v>
      </c>
      <c r="J127" s="38">
        <v>0</v>
      </c>
      <c r="K127" s="39">
        <f t="shared" si="25"/>
        <v>41599.66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230490.13</v>
      </c>
      <c r="H128" s="38">
        <v>0</v>
      </c>
      <c r="I128" s="38">
        <v>0</v>
      </c>
      <c r="J128" s="38">
        <v>0</v>
      </c>
      <c r="K128" s="39">
        <f t="shared" si="25"/>
        <v>230490.13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198916.14</v>
      </c>
      <c r="H129" s="38">
        <v>0</v>
      </c>
      <c r="I129" s="38">
        <v>0</v>
      </c>
      <c r="J129" s="38">
        <v>0</v>
      </c>
      <c r="K129" s="39">
        <f t="shared" si="25"/>
        <v>198916.14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636245.4</v>
      </c>
      <c r="H130" s="38">
        <v>0</v>
      </c>
      <c r="I130" s="38">
        <v>0</v>
      </c>
      <c r="J130" s="38">
        <v>0</v>
      </c>
      <c r="K130" s="39">
        <f t="shared" si="25"/>
        <v>636245.4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256016.15</v>
      </c>
      <c r="I131" s="38">
        <v>0</v>
      </c>
      <c r="J131" s="38">
        <v>0</v>
      </c>
      <c r="K131" s="39">
        <f t="shared" si="25"/>
        <v>256016.15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455670.27</v>
      </c>
      <c r="I132" s="38">
        <v>0</v>
      </c>
      <c r="J132" s="38">
        <v>0</v>
      </c>
      <c r="K132" s="39">
        <f t="shared" si="25"/>
        <v>455670.27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270506.19</v>
      </c>
      <c r="J133" s="38"/>
      <c r="K133" s="39">
        <f t="shared" si="25"/>
        <v>270506.19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560708.21</v>
      </c>
      <c r="K134" s="42">
        <f t="shared" si="25"/>
        <v>560708.21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2018-03-01T19:31:50Z</dcterms:modified>
  <cp:category/>
  <cp:version/>
  <cp:contentType/>
  <cp:contentStatus/>
</cp:coreProperties>
</file>