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<sst xmlns="http://schemas.openxmlformats.org/spreadsheetml/2006/main" count="139" uniqueCount="139">
  <si>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</si>
  <si>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</si>
  <si>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</si>
  <si>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</si>
  <si>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</si>
  <si>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</si>
  <si>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</si>
  <si>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</si>
  <si>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</si>
  <si>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</si>
  <si>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</si>
  <si>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</si>
  <si>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</si>
  <si>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</si>
  <si>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</si>
  <si>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</si>
  <si>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</si>
  <si>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</si>
  <si>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</si>
  <si>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</si>
  <si>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</si>
  <si>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</si>
  <si>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</si>
  <si>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</si>
  <si>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</si>
  <si>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</si>
  <si>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</si>
  <si>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</si>
  <si>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</si>
  <si>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</si>
  <si>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</si>
  <si>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</si>
  <si>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</si>
  <si>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</si>
  <si>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</si>
  <si>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</si>
  <si>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</si>
  <si>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</si>
  <si>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</si>
  <si>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</si>
  <si>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</si>
  <si>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</si>
  <si>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</si>
  <si>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</si>
  <si>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</si>
  <si>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</si>
  <si>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</si>
  <si>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</si>
  <si>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</si>
  <si>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</si>
  <si>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</si>
  <si>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</si>
  <si>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</si>
  <si>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</si>
  <si>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</si>
  <si>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</si>
  <si>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</si>
  <si>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</si>
  <si>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</si>
  <si>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</si>
  <si>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</si>
  <si>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</si>
  <si>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</si>
  <si>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</si>
  <si>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</si>
  <si>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</si>
  <si>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</si>
  <si>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</si>
  <si>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</si>
  <si>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</si>
  <si>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</si>
  <si>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</si>
  <si>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</si>
  <si>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</si>
  <si>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</si>
  <si>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</si>
  <si>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</si>
  <si>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</si>
  <si>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</si>
  <si>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</si>
  <si>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</si>
  <si>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</si>
  <si>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</si>
  <si>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</si>
  <si>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</si>
  <si>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</si>
  <si>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</si>
  <si>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</si>
  <si>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</si>
  <si>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</si>
  <si>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</si>
  <si>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</si>
  <si>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</si>
  <si>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</si>
  <si>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</si>
  <si>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</si>
  <si>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</si>
  <si>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</si>
  <si>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</si>
  <si>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</si>
  <si>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</si>
  <si>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</si>
  <si>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</si>
  <si>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</si>
  <si>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</si>
  <si>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</si>
  <si>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</si>
  <si>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</si>
  <si>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</si>
  <si>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</si>
  <si>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</si>
  <si>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</si>
  <si>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</si>
  <si>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</si>
  <si>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</si>
  <si>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</si>
  <si>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</si>
  <si>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</si>
  <si>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</si>
  <si>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</si>
  <si>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</si>
  <si>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</si>
  <si>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</si>
  <si>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</si>
  <si>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</si>
  <si>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</si>
  <si>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</si>
  <si>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</si>
  <si>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</si>
  <si>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</si>
  <si>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</si>
  <si>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</si>
  <si>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</si>
  <si>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</si>
  <si>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</si>
  <si>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21/02/18 - VENCIMENTO 28/02/18</t>
  </si>
  <si>
    <t xml:space="preserve">    ¹ Rede da madrugada de jan/18.</t>
  </si>
  <si>
    <t xml:space="preserve">6.2.32. Revisão do ajuste de Remuneração Previsto Contratualmente </t>
  </si>
  <si>
    <t>6.3. Revisão de Remuneração pelo Transporte Coletivo ¹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</si>
</sst>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600381</v>
      </c>
      <c r="C7" s="9">
        <f t="shared" si="0"/>
        <v>755728</v>
      </c>
      <c r="D7" s="9">
        <f t="shared" si="0"/>
        <v>795787</v>
      </c>
      <c r="E7" s="9">
        <f t="shared" si="0"/>
        <v>541709</v>
      </c>
      <c r="F7" s="9">
        <f t="shared" si="0"/>
        <v>729553</v>
      </c>
      <c r="G7" s="9">
        <f t="shared" si="0"/>
        <v>1243152</v>
      </c>
      <c r="H7" s="9">
        <f t="shared" si="0"/>
        <v>555147</v>
      </c>
      <c r="I7" s="9">
        <f t="shared" si="0"/>
        <v>126471</v>
      </c>
      <c r="J7" s="9">
        <f t="shared" si="0"/>
        <v>334783</v>
      </c>
      <c r="K7" s="9">
        <f t="shared" si="0"/>
        <v>5682711</v>
      </c>
      <c r="L7" s="50"/>
    </row>
    <row r="8" spans="1:11" ht="17.25" customHeight="1">
      <c r="A8" s="10" t="s">
        <v>97</v>
      </c>
      <c r="B8" s="11">
        <f>B9+B12+B16</f>
        <v>300720</v>
      </c>
      <c r="C8" s="11">
        <f aca="true" t="shared" si="1" ref="C8:J8">C9+C12+C16</f>
        <v>388356</v>
      </c>
      <c r="D8" s="11">
        <f t="shared" si="1"/>
        <v>381253</v>
      </c>
      <c r="E8" s="11">
        <f t="shared" si="1"/>
        <v>279823</v>
      </c>
      <c r="F8" s="11">
        <f t="shared" si="1"/>
        <v>357348</v>
      </c>
      <c r="G8" s="11">
        <f t="shared" si="1"/>
        <v>609144</v>
      </c>
      <c r="H8" s="11">
        <f t="shared" si="1"/>
        <v>304468</v>
      </c>
      <c r="I8" s="11">
        <f t="shared" si="1"/>
        <v>59130</v>
      </c>
      <c r="J8" s="11">
        <f t="shared" si="1"/>
        <v>159408</v>
      </c>
      <c r="K8" s="11">
        <f>SUM(B8:J8)</f>
        <v>2839650</v>
      </c>
    </row>
    <row r="9" spans="1:11" ht="17.25" customHeight="1">
      <c r="A9" s="15" t="s">
        <v>16</v>
      </c>
      <c r="B9" s="13">
        <f>+B10+B11</f>
        <v>39839</v>
      </c>
      <c r="C9" s="13">
        <f aca="true" t="shared" si="2" ref="C9:J9">+C10+C11</f>
        <v>54497</v>
      </c>
      <c r="D9" s="13">
        <f t="shared" si="2"/>
        <v>46216</v>
      </c>
      <c r="E9" s="13">
        <f t="shared" si="2"/>
        <v>38085</v>
      </c>
      <c r="F9" s="13">
        <f t="shared" si="2"/>
        <v>40513</v>
      </c>
      <c r="G9" s="13">
        <f t="shared" si="2"/>
        <v>55414</v>
      </c>
      <c r="H9" s="13">
        <f t="shared" si="2"/>
        <v>50785</v>
      </c>
      <c r="I9" s="13">
        <f t="shared" si="2"/>
        <v>9339</v>
      </c>
      <c r="J9" s="13">
        <f t="shared" si="2"/>
        <v>18034</v>
      </c>
      <c r="K9" s="11">
        <f>SUM(B9:J9)</f>
        <v>352722</v>
      </c>
    </row>
    <row r="10" spans="1:11" ht="17.25" customHeight="1">
      <c r="A10" s="29" t="s">
        <v>17</v>
      </c>
      <c r="B10" s="13">
        <v>39839</v>
      </c>
      <c r="C10" s="13">
        <v>54497</v>
      </c>
      <c r="D10" s="13">
        <v>46216</v>
      </c>
      <c r="E10" s="13">
        <v>38085</v>
      </c>
      <c r="F10" s="13">
        <v>40513</v>
      </c>
      <c r="G10" s="13">
        <v>55414</v>
      </c>
      <c r="H10" s="13">
        <v>50785</v>
      </c>
      <c r="I10" s="13">
        <v>9339</v>
      </c>
      <c r="J10" s="13">
        <v>18034</v>
      </c>
      <c r="K10" s="11">
        <f>SUM(B10:J10)</f>
        <v>352722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247673</v>
      </c>
      <c r="C12" s="17">
        <f t="shared" si="3"/>
        <v>316556</v>
      </c>
      <c r="D12" s="17">
        <f t="shared" si="3"/>
        <v>318294</v>
      </c>
      <c r="E12" s="17">
        <f t="shared" si="3"/>
        <v>229972</v>
      </c>
      <c r="F12" s="17">
        <f t="shared" si="3"/>
        <v>297959</v>
      </c>
      <c r="G12" s="17">
        <f t="shared" si="3"/>
        <v>520769</v>
      </c>
      <c r="H12" s="17">
        <f t="shared" si="3"/>
        <v>240956</v>
      </c>
      <c r="I12" s="17">
        <f t="shared" si="3"/>
        <v>46920</v>
      </c>
      <c r="J12" s="17">
        <f t="shared" si="3"/>
        <v>134137</v>
      </c>
      <c r="K12" s="11">
        <f aca="true" t="shared" si="4" ref="K12:K27">SUM(B12:J12)</f>
        <v>2353236</v>
      </c>
    </row>
    <row r="13" spans="1:13" ht="17.25" customHeight="1">
      <c r="A13" s="14" t="s">
        <v>19</v>
      </c>
      <c r="B13" s="13">
        <v>124569</v>
      </c>
      <c r="C13" s="13">
        <v>168346</v>
      </c>
      <c r="D13" s="13">
        <v>175022</v>
      </c>
      <c r="E13" s="13">
        <v>120683</v>
      </c>
      <c r="F13" s="13">
        <v>158084</v>
      </c>
      <c r="G13" s="13">
        <v>257595</v>
      </c>
      <c r="H13" s="13">
        <v>117944</v>
      </c>
      <c r="I13" s="13">
        <v>27087</v>
      </c>
      <c r="J13" s="13">
        <v>73115</v>
      </c>
      <c r="K13" s="11">
        <f t="shared" si="4"/>
        <v>1222445</v>
      </c>
      <c r="L13" s="50"/>
      <c r="M13" s="51"/>
    </row>
    <row r="14" spans="1:12" ht="17.25" customHeight="1">
      <c r="A14" s="14" t="s">
        <v>20</v>
      </c>
      <c r="B14" s="13">
        <v>113712</v>
      </c>
      <c r="C14" s="13">
        <v>135292</v>
      </c>
      <c r="D14" s="13">
        <v>133240</v>
      </c>
      <c r="E14" s="13">
        <v>99712</v>
      </c>
      <c r="F14" s="13">
        <v>130606</v>
      </c>
      <c r="G14" s="13">
        <v>248051</v>
      </c>
      <c r="H14" s="13">
        <v>109879</v>
      </c>
      <c r="I14" s="13">
        <v>17327</v>
      </c>
      <c r="J14" s="13">
        <v>57450</v>
      </c>
      <c r="K14" s="11">
        <f t="shared" si="4"/>
        <v>1045269</v>
      </c>
      <c r="L14" s="50"/>
    </row>
    <row r="15" spans="1:11" ht="17.25" customHeight="1">
      <c r="A15" s="14" t="s">
        <v>21</v>
      </c>
      <c r="B15" s="13">
        <v>9392</v>
      </c>
      <c r="C15" s="13">
        <v>12918</v>
      </c>
      <c r="D15" s="13">
        <v>10032</v>
      </c>
      <c r="E15" s="13">
        <v>9577</v>
      </c>
      <c r="F15" s="13">
        <v>9269</v>
      </c>
      <c r="G15" s="13">
        <v>15123</v>
      </c>
      <c r="H15" s="13">
        <v>13133</v>
      </c>
      <c r="I15" s="13">
        <v>2506</v>
      </c>
      <c r="J15" s="13">
        <v>3572</v>
      </c>
      <c r="K15" s="11">
        <f t="shared" si="4"/>
        <v>85522</v>
      </c>
    </row>
    <row r="16" spans="1:11" ht="17.25" customHeight="1">
      <c r="A16" s="15" t="s">
        <v>93</v>
      </c>
      <c r="B16" s="13">
        <f>B17+B18+B19</f>
        <v>13208</v>
      </c>
      <c r="C16" s="13">
        <f aca="true" t="shared" si="5" ref="C16:J16">C17+C18+C19</f>
        <v>17303</v>
      </c>
      <c r="D16" s="13">
        <f t="shared" si="5"/>
        <v>16743</v>
      </c>
      <c r="E16" s="13">
        <f t="shared" si="5"/>
        <v>11766</v>
      </c>
      <c r="F16" s="13">
        <f t="shared" si="5"/>
        <v>18876</v>
      </c>
      <c r="G16" s="13">
        <f t="shared" si="5"/>
        <v>32961</v>
      </c>
      <c r="H16" s="13">
        <f t="shared" si="5"/>
        <v>12727</v>
      </c>
      <c r="I16" s="13">
        <f t="shared" si="5"/>
        <v>2871</v>
      </c>
      <c r="J16" s="13">
        <f t="shared" si="5"/>
        <v>7237</v>
      </c>
      <c r="K16" s="11">
        <f t="shared" si="4"/>
        <v>133692</v>
      </c>
    </row>
    <row r="17" spans="1:11" ht="17.25" customHeight="1">
      <c r="A17" s="14" t="s">
        <v>94</v>
      </c>
      <c r="B17" s="13">
        <v>13117</v>
      </c>
      <c r="C17" s="13">
        <v>17226</v>
      </c>
      <c r="D17" s="13">
        <v>16674</v>
      </c>
      <c r="E17" s="13">
        <v>11694</v>
      </c>
      <c r="F17" s="13">
        <v>18776</v>
      </c>
      <c r="G17" s="13">
        <v>32785</v>
      </c>
      <c r="H17" s="13">
        <v>12667</v>
      </c>
      <c r="I17" s="13">
        <v>2859</v>
      </c>
      <c r="J17" s="13">
        <v>7185</v>
      </c>
      <c r="K17" s="11">
        <f t="shared" si="4"/>
        <v>132983</v>
      </c>
    </row>
    <row r="18" spans="1:11" ht="17.25" customHeight="1">
      <c r="A18" s="14" t="s">
        <v>95</v>
      </c>
      <c r="B18" s="13">
        <v>68</v>
      </c>
      <c r="C18" s="13">
        <v>64</v>
      </c>
      <c r="D18" s="13">
        <v>58</v>
      </c>
      <c r="E18" s="13">
        <v>50</v>
      </c>
      <c r="F18" s="13">
        <v>83</v>
      </c>
      <c r="G18" s="13">
        <v>151</v>
      </c>
      <c r="H18" s="13">
        <v>40</v>
      </c>
      <c r="I18" s="13">
        <v>8</v>
      </c>
      <c r="J18" s="13">
        <v>38</v>
      </c>
      <c r="K18" s="11">
        <f t="shared" si="4"/>
        <v>560</v>
      </c>
    </row>
    <row r="19" spans="1:11" ht="17.25" customHeight="1">
      <c r="A19" s="14" t="s">
        <v>96</v>
      </c>
      <c r="B19" s="13">
        <v>23</v>
      </c>
      <c r="C19" s="13">
        <v>13</v>
      </c>
      <c r="D19" s="13">
        <v>11</v>
      </c>
      <c r="E19" s="13">
        <v>22</v>
      </c>
      <c r="F19" s="13">
        <v>17</v>
      </c>
      <c r="G19" s="13">
        <v>25</v>
      </c>
      <c r="H19" s="13">
        <v>20</v>
      </c>
      <c r="I19" s="13">
        <v>4</v>
      </c>
      <c r="J19" s="13">
        <v>14</v>
      </c>
      <c r="K19" s="11">
        <f t="shared" si="4"/>
        <v>149</v>
      </c>
    </row>
    <row r="20" spans="1:11" ht="17.25" customHeight="1">
      <c r="A20" s="16" t="s">
        <v>22</v>
      </c>
      <c r="B20" s="11">
        <f>+B21+B22+B23</f>
        <v>178358</v>
      </c>
      <c r="C20" s="11">
        <f aca="true" t="shared" si="6" ref="C20:J20">+C21+C22+C23</f>
        <v>199909</v>
      </c>
      <c r="D20" s="11">
        <f t="shared" si="6"/>
        <v>231722</v>
      </c>
      <c r="E20" s="11">
        <f t="shared" si="6"/>
        <v>146791</v>
      </c>
      <c r="F20" s="11">
        <f t="shared" si="6"/>
        <v>232267</v>
      </c>
      <c r="G20" s="11">
        <f t="shared" si="6"/>
        <v>435285</v>
      </c>
      <c r="H20" s="11">
        <f t="shared" si="6"/>
        <v>148647</v>
      </c>
      <c r="I20" s="11">
        <f t="shared" si="6"/>
        <v>36702</v>
      </c>
      <c r="J20" s="11">
        <f t="shared" si="6"/>
        <v>93019</v>
      </c>
      <c r="K20" s="11">
        <f t="shared" si="4"/>
        <v>1702700</v>
      </c>
    </row>
    <row r="21" spans="1:12" ht="17.25" customHeight="1">
      <c r="A21" s="12" t="s">
        <v>23</v>
      </c>
      <c r="B21" s="13">
        <v>100307</v>
      </c>
      <c r="C21" s="13">
        <v>121867</v>
      </c>
      <c r="D21" s="13">
        <v>143527</v>
      </c>
      <c r="E21" s="13">
        <v>87904</v>
      </c>
      <c r="F21" s="13">
        <v>137128</v>
      </c>
      <c r="G21" s="13">
        <v>238031</v>
      </c>
      <c r="H21" s="13">
        <v>86786</v>
      </c>
      <c r="I21" s="13">
        <v>23557</v>
      </c>
      <c r="J21" s="13">
        <v>56174</v>
      </c>
      <c r="K21" s="11">
        <f t="shared" si="4"/>
        <v>995281</v>
      </c>
      <c r="L21" s="50"/>
    </row>
    <row r="22" spans="1:12" ht="17.25" customHeight="1">
      <c r="A22" s="12" t="s">
        <v>24</v>
      </c>
      <c r="B22" s="13">
        <v>74072</v>
      </c>
      <c r="C22" s="13">
        <v>73415</v>
      </c>
      <c r="D22" s="13">
        <v>84073</v>
      </c>
      <c r="E22" s="13">
        <v>55644</v>
      </c>
      <c r="F22" s="13">
        <v>91039</v>
      </c>
      <c r="G22" s="13">
        <v>189971</v>
      </c>
      <c r="H22" s="13">
        <v>57430</v>
      </c>
      <c r="I22" s="13">
        <v>12136</v>
      </c>
      <c r="J22" s="13">
        <v>35422</v>
      </c>
      <c r="K22" s="11">
        <f t="shared" si="4"/>
        <v>673202</v>
      </c>
      <c r="L22" s="50"/>
    </row>
    <row r="23" spans="1:11" ht="17.25" customHeight="1">
      <c r="A23" s="12" t="s">
        <v>25</v>
      </c>
      <c r="B23" s="13">
        <v>3979</v>
      </c>
      <c r="C23" s="13">
        <v>4627</v>
      </c>
      <c r="D23" s="13">
        <v>4122</v>
      </c>
      <c r="E23" s="13">
        <v>3243</v>
      </c>
      <c r="F23" s="13">
        <v>4100</v>
      </c>
      <c r="G23" s="13">
        <v>7283</v>
      </c>
      <c r="H23" s="13">
        <v>4431</v>
      </c>
      <c r="I23" s="13">
        <v>1009</v>
      </c>
      <c r="J23" s="13">
        <v>1423</v>
      </c>
      <c r="K23" s="11">
        <f t="shared" si="4"/>
        <v>34217</v>
      </c>
    </row>
    <row r="24" spans="1:11" ht="17.25" customHeight="1">
      <c r="A24" s="16" t="s">
        <v>26</v>
      </c>
      <c r="B24" s="13">
        <f>+B25+B26</f>
        <v>121303</v>
      </c>
      <c r="C24" s="13">
        <f aca="true" t="shared" si="7" ref="C24:J24">+C25+C26</f>
        <v>167463</v>
      </c>
      <c r="D24" s="13">
        <f t="shared" si="7"/>
        <v>182812</v>
      </c>
      <c r="E24" s="13">
        <f t="shared" si="7"/>
        <v>115095</v>
      </c>
      <c r="F24" s="13">
        <f t="shared" si="7"/>
        <v>139938</v>
      </c>
      <c r="G24" s="13">
        <f t="shared" si="7"/>
        <v>198723</v>
      </c>
      <c r="H24" s="13">
        <f t="shared" si="7"/>
        <v>95627</v>
      </c>
      <c r="I24" s="13">
        <f t="shared" si="7"/>
        <v>30639</v>
      </c>
      <c r="J24" s="13">
        <f t="shared" si="7"/>
        <v>82356</v>
      </c>
      <c r="K24" s="11">
        <f t="shared" si="4"/>
        <v>1133956</v>
      </c>
    </row>
    <row r="25" spans="1:12" ht="17.25" customHeight="1">
      <c r="A25" s="12" t="s">
        <v>115</v>
      </c>
      <c r="B25" s="13">
        <v>68962</v>
      </c>
      <c r="C25" s="13">
        <v>104290</v>
      </c>
      <c r="D25" s="13">
        <v>119740</v>
      </c>
      <c r="E25" s="13">
        <v>75946</v>
      </c>
      <c r="F25" s="13">
        <v>86286</v>
      </c>
      <c r="G25" s="13">
        <v>121114</v>
      </c>
      <c r="H25" s="13">
        <v>60323</v>
      </c>
      <c r="I25" s="13">
        <v>21712</v>
      </c>
      <c r="J25" s="13">
        <v>51847</v>
      </c>
      <c r="K25" s="11">
        <f t="shared" si="4"/>
        <v>710220</v>
      </c>
      <c r="L25" s="50"/>
    </row>
    <row r="26" spans="1:12" ht="17.25" customHeight="1">
      <c r="A26" s="12" t="s">
        <v>116</v>
      </c>
      <c r="B26" s="13">
        <v>52341</v>
      </c>
      <c r="C26" s="13">
        <v>63173</v>
      </c>
      <c r="D26" s="13">
        <v>63072</v>
      </c>
      <c r="E26" s="13">
        <v>39149</v>
      </c>
      <c r="F26" s="13">
        <v>53652</v>
      </c>
      <c r="G26" s="13">
        <v>77609</v>
      </c>
      <c r="H26" s="13">
        <v>35304</v>
      </c>
      <c r="I26" s="13">
        <v>8927</v>
      </c>
      <c r="J26" s="13">
        <v>30509</v>
      </c>
      <c r="K26" s="11">
        <f t="shared" si="4"/>
        <v>423736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6405</v>
      </c>
      <c r="I27" s="11">
        <v>0</v>
      </c>
      <c r="J27" s="11">
        <v>0</v>
      </c>
      <c r="K27" s="11">
        <f t="shared" si="4"/>
        <v>6405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16963.57</v>
      </c>
      <c r="I35" s="19">
        <v>0</v>
      </c>
      <c r="J35" s="19">
        <v>0</v>
      </c>
      <c r="K35" s="23">
        <f>SUM(B35:J35)</f>
        <v>16963.57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27966.71</v>
      </c>
      <c r="C39" s="23">
        <f aca="true" t="shared" si="9" ref="C39:J39">+C43+C40</f>
        <v>35995.7</v>
      </c>
      <c r="D39" s="23">
        <f t="shared" si="9"/>
        <v>41058.18</v>
      </c>
      <c r="E39" s="23">
        <f t="shared" si="9"/>
        <v>21979.52</v>
      </c>
      <c r="F39" s="23">
        <f t="shared" si="9"/>
        <v>35606.3</v>
      </c>
      <c r="G39" s="23">
        <f t="shared" si="9"/>
        <v>49847.79</v>
      </c>
      <c r="H39" s="23">
        <f t="shared" si="9"/>
        <v>27133.41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242870.37000000002</v>
      </c>
    </row>
    <row r="40" spans="1:11" ht="17.25" customHeight="1">
      <c r="A40" s="16" t="s">
        <v>37</v>
      </c>
      <c r="B40" s="23">
        <f>+B54</f>
        <v>23875.03</v>
      </c>
      <c r="C40" s="23">
        <f aca="true" t="shared" si="11" ref="C40:H40">+C54</f>
        <v>30221.98</v>
      </c>
      <c r="D40" s="23">
        <f t="shared" si="11"/>
        <v>34672.42</v>
      </c>
      <c r="E40" s="23">
        <f t="shared" si="11"/>
        <v>18534.12</v>
      </c>
      <c r="F40" s="23">
        <f t="shared" si="11"/>
        <v>30324.78</v>
      </c>
      <c r="G40" s="23">
        <f t="shared" si="11"/>
        <v>42417.71</v>
      </c>
      <c r="H40" s="23">
        <f t="shared" si="11"/>
        <v>23418.37</v>
      </c>
      <c r="I40" s="71">
        <v>0</v>
      </c>
      <c r="J40" s="71">
        <v>0</v>
      </c>
      <c r="K40" s="23">
        <f t="shared" si="10"/>
        <v>203464.40999999997</v>
      </c>
    </row>
    <row r="41" spans="1:11" ht="17.25" customHeight="1">
      <c r="A41" s="12" t="s">
        <v>38</v>
      </c>
      <c r="B41" s="71">
        <v>856</v>
      </c>
      <c r="C41" s="71">
        <v>1138</v>
      </c>
      <c r="D41" s="71">
        <v>1254</v>
      </c>
      <c r="E41" s="71">
        <v>714</v>
      </c>
      <c r="F41" s="71">
        <v>1108</v>
      </c>
      <c r="G41" s="71">
        <v>1575</v>
      </c>
      <c r="H41" s="71">
        <v>835</v>
      </c>
      <c r="I41" s="71">
        <v>0</v>
      </c>
      <c r="J41" s="71">
        <v>0</v>
      </c>
      <c r="K41" s="63">
        <f t="shared" si="10"/>
        <v>7480</v>
      </c>
    </row>
    <row r="42" spans="1:11" ht="17.25" customHeight="1">
      <c r="A42" s="12" t="s">
        <v>39</v>
      </c>
      <c r="B42" s="23">
        <f>ROUND(B40/B41,2)</f>
        <v>27.89</v>
      </c>
      <c r="C42" s="23">
        <f aca="true" t="shared" si="12" ref="C42:K42">ROUND(C40/C41,2)</f>
        <v>26.56</v>
      </c>
      <c r="D42" s="23">
        <f t="shared" si="12"/>
        <v>27.65</v>
      </c>
      <c r="E42" s="23">
        <f t="shared" si="12"/>
        <v>25.96</v>
      </c>
      <c r="F42" s="23">
        <f t="shared" si="12"/>
        <v>27.37</v>
      </c>
      <c r="G42" s="23">
        <f t="shared" si="12"/>
        <v>26.93</v>
      </c>
      <c r="H42" s="23">
        <f t="shared" si="12"/>
        <v>28.05</v>
      </c>
      <c r="I42" s="71">
        <v>0</v>
      </c>
      <c r="J42" s="71">
        <v>0</v>
      </c>
      <c r="K42" s="23">
        <f t="shared" si="12"/>
        <v>27.2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3" ref="D43:J43">ROUND(D44*D45,2)</f>
        <v>6385.76</v>
      </c>
      <c r="E43" s="61">
        <f t="shared" si="13"/>
        <v>3445.4</v>
      </c>
      <c r="F43" s="61">
        <f t="shared" si="13"/>
        <v>5281.52</v>
      </c>
      <c r="G43" s="61">
        <f t="shared" si="13"/>
        <v>7430.08</v>
      </c>
      <c r="H43" s="61">
        <f t="shared" si="13"/>
        <v>3715.04</v>
      </c>
      <c r="I43" s="61">
        <f t="shared" si="13"/>
        <v>1065.72</v>
      </c>
      <c r="J43" s="61">
        <f t="shared" si="13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1759902.91</v>
      </c>
      <c r="C47" s="22">
        <f aca="true" t="shared" si="14" ref="C47:H47">+C48+C57</f>
        <v>2475506.0100000002</v>
      </c>
      <c r="D47" s="22">
        <f t="shared" si="14"/>
        <v>2929160.1199999996</v>
      </c>
      <c r="E47" s="22">
        <f t="shared" si="14"/>
        <v>1702123.29</v>
      </c>
      <c r="F47" s="22">
        <f t="shared" si="14"/>
        <v>2267638.9899999998</v>
      </c>
      <c r="G47" s="22">
        <f t="shared" si="14"/>
        <v>3255320.15</v>
      </c>
      <c r="H47" s="22">
        <f t="shared" si="14"/>
        <v>1690632.4500000004</v>
      </c>
      <c r="I47" s="22">
        <f>+I48+I57</f>
        <v>614880.07</v>
      </c>
      <c r="J47" s="22">
        <f>+J48+J57</f>
        <v>1049171.95</v>
      </c>
      <c r="K47" s="22">
        <f>SUM(B47:J47)</f>
        <v>17744335.94</v>
      </c>
    </row>
    <row r="48" spans="1:11" ht="17.25" customHeight="1">
      <c r="A48" s="16" t="s">
        <v>108</v>
      </c>
      <c r="B48" s="23">
        <f>SUM(B49:B56)</f>
        <v>1742234.5799999998</v>
      </c>
      <c r="C48" s="23">
        <f aca="true" t="shared" si="15" ref="C48:J48">SUM(C49:C56)</f>
        <v>2450544.29</v>
      </c>
      <c r="D48" s="23">
        <f t="shared" si="15"/>
        <v>2903901.9099999997</v>
      </c>
      <c r="E48" s="23">
        <f t="shared" si="15"/>
        <v>1679186.28</v>
      </c>
      <c r="F48" s="23">
        <f t="shared" si="15"/>
        <v>2244328.01</v>
      </c>
      <c r="G48" s="23">
        <f t="shared" si="15"/>
        <v>3225728.21</v>
      </c>
      <c r="H48" s="23">
        <f t="shared" si="15"/>
        <v>1670289.0800000003</v>
      </c>
      <c r="I48" s="23">
        <f t="shared" si="15"/>
        <v>614880.07</v>
      </c>
      <c r="J48" s="23">
        <f t="shared" si="15"/>
        <v>1035290.42</v>
      </c>
      <c r="K48" s="23">
        <f aca="true" t="shared" si="16" ref="K48:K57">SUM(B48:J48)</f>
        <v>17566382.849999998</v>
      </c>
    </row>
    <row r="49" spans="1:11" ht="17.25" customHeight="1">
      <c r="A49" s="34" t="s">
        <v>43</v>
      </c>
      <c r="B49" s="23">
        <f aca="true" t="shared" si="17" ref="B49:H49">ROUND(B30*B7,2)</f>
        <v>1717149.7</v>
      </c>
      <c r="C49" s="23">
        <f t="shared" si="17"/>
        <v>2412888.36</v>
      </c>
      <c r="D49" s="23">
        <f t="shared" si="17"/>
        <v>2866822.67</v>
      </c>
      <c r="E49" s="23">
        <f t="shared" si="17"/>
        <v>1659688.03</v>
      </c>
      <c r="F49" s="23">
        <f t="shared" si="17"/>
        <v>2212150.61</v>
      </c>
      <c r="G49" s="23">
        <f t="shared" si="17"/>
        <v>3180728.71</v>
      </c>
      <c r="H49" s="23">
        <f t="shared" si="17"/>
        <v>1628745.78</v>
      </c>
      <c r="I49" s="23">
        <f>ROUND(I30*I7,2)</f>
        <v>613814.35</v>
      </c>
      <c r="J49" s="23">
        <f>ROUND(J30*J7,2)</f>
        <v>1033073.38</v>
      </c>
      <c r="K49" s="23">
        <f t="shared" si="16"/>
        <v>17325061.589999996</v>
      </c>
    </row>
    <row r="50" spans="1:11" ht="17.25" customHeight="1">
      <c r="A50" s="34" t="s">
        <v>44</v>
      </c>
      <c r="B50" s="19">
        <v>0</v>
      </c>
      <c r="C50" s="23">
        <f>ROUND(C31*C7,2)</f>
        <v>5363.3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6"/>
        <v>5363.3</v>
      </c>
    </row>
    <row r="51" spans="1:11" ht="17.25" customHeight="1">
      <c r="A51" s="64" t="s">
        <v>104</v>
      </c>
      <c r="B51" s="65">
        <f aca="true" t="shared" si="18" ref="B51:H51">ROUND(B32*B7,2)</f>
        <v>-2881.83</v>
      </c>
      <c r="C51" s="65">
        <f t="shared" si="18"/>
        <v>-3703.07</v>
      </c>
      <c r="D51" s="65">
        <f t="shared" si="18"/>
        <v>-3978.94</v>
      </c>
      <c r="E51" s="65">
        <f t="shared" si="18"/>
        <v>-2481.27</v>
      </c>
      <c r="F51" s="65">
        <f t="shared" si="18"/>
        <v>-3428.9</v>
      </c>
      <c r="G51" s="65">
        <f t="shared" si="18"/>
        <v>-4848.29</v>
      </c>
      <c r="H51" s="65">
        <f t="shared" si="18"/>
        <v>-2553.68</v>
      </c>
      <c r="I51" s="19">
        <v>0</v>
      </c>
      <c r="J51" s="19">
        <v>0</v>
      </c>
      <c r="K51" s="65">
        <f>SUM(B51:J51)</f>
        <v>-23875.980000000003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6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16963.57</v>
      </c>
      <c r="I53" s="31">
        <f>+I35</f>
        <v>0</v>
      </c>
      <c r="J53" s="31">
        <f>+J35</f>
        <v>0</v>
      </c>
      <c r="K53" s="23">
        <f t="shared" si="16"/>
        <v>16963.57</v>
      </c>
    </row>
    <row r="54" spans="1:11" ht="17.25" customHeight="1">
      <c r="A54" s="12" t="s">
        <v>47</v>
      </c>
      <c r="B54" s="19">
        <v>23875.03</v>
      </c>
      <c r="C54" s="19">
        <v>30221.98</v>
      </c>
      <c r="D54" s="19">
        <v>34672.42</v>
      </c>
      <c r="E54" s="19">
        <v>18534.12</v>
      </c>
      <c r="F54" s="19">
        <v>30324.78</v>
      </c>
      <c r="G54" s="19">
        <v>42417.71</v>
      </c>
      <c r="H54" s="19">
        <v>23418.37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6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6"/>
        <v>0</v>
      </c>
    </row>
    <row r="57" spans="1:11" ht="17.25" customHeight="1">
      <c r="A57" s="16" t="s">
        <v>49</v>
      </c>
      <c r="B57" s="36">
        <v>17668.33</v>
      </c>
      <c r="C57" s="36">
        <v>24961.72</v>
      </c>
      <c r="D57" s="36">
        <v>25258.21</v>
      </c>
      <c r="E57" s="36">
        <v>22937.01</v>
      </c>
      <c r="F57" s="36">
        <v>23310.98</v>
      </c>
      <c r="G57" s="36">
        <v>29591.94</v>
      </c>
      <c r="H57" s="36">
        <v>20343.37</v>
      </c>
      <c r="I57" s="19">
        <v>0</v>
      </c>
      <c r="J57" s="36">
        <v>13881.53</v>
      </c>
      <c r="K57" s="36">
        <f t="shared" si="16"/>
        <v>177953.09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9" ref="B61:J61">+B62+B69+B103+B104</f>
        <v>107809.63999999998</v>
      </c>
      <c r="C61" s="35">
        <f t="shared" si="19"/>
        <v>417083.66</v>
      </c>
      <c r="D61" s="35">
        <f t="shared" si="19"/>
        <v>448930.82999999996</v>
      </c>
      <c r="E61" s="35">
        <f t="shared" si="19"/>
        <v>342063.44999999995</v>
      </c>
      <c r="F61" s="35">
        <f t="shared" si="19"/>
        <v>25761.20000000001</v>
      </c>
      <c r="G61" s="35">
        <f t="shared" si="19"/>
        <v>-158286.49999999997</v>
      </c>
      <c r="H61" s="35">
        <f t="shared" si="19"/>
        <v>179597.31</v>
      </c>
      <c r="I61" s="35">
        <f t="shared" si="19"/>
        <v>-46935.54000000001</v>
      </c>
      <c r="J61" s="35">
        <f t="shared" si="19"/>
        <v>192794.47</v>
      </c>
      <c r="K61" s="35">
        <f>SUM(B61:J61)</f>
        <v>1508818.5199999998</v>
      </c>
    </row>
    <row r="62" spans="1:11" ht="18.75" customHeight="1">
      <c r="A62" s="16" t="s">
        <v>74</v>
      </c>
      <c r="B62" s="35">
        <f aca="true" t="shared" si="20" ref="B62:J62">B63+B64+B65+B66+B67+B68</f>
        <v>-217843.53</v>
      </c>
      <c r="C62" s="35">
        <f t="shared" si="20"/>
        <v>-226477.44</v>
      </c>
      <c r="D62" s="35">
        <f t="shared" si="20"/>
        <v>-213923.21</v>
      </c>
      <c r="E62" s="35">
        <f t="shared" si="20"/>
        <v>-279878.44</v>
      </c>
      <c r="F62" s="35">
        <f t="shared" si="20"/>
        <v>-247802.53999999998</v>
      </c>
      <c r="G62" s="35">
        <f t="shared" si="20"/>
        <v>-286389.23</v>
      </c>
      <c r="H62" s="35">
        <f t="shared" si="20"/>
        <v>-203140</v>
      </c>
      <c r="I62" s="35">
        <f t="shared" si="20"/>
        <v>-37356</v>
      </c>
      <c r="J62" s="35">
        <f t="shared" si="20"/>
        <v>-72136</v>
      </c>
      <c r="K62" s="35">
        <f aca="true" t="shared" si="21" ref="K62:K91">SUM(B62:J62)</f>
        <v>-1784946.39</v>
      </c>
    </row>
    <row r="63" spans="1:11" ht="18.75" customHeight="1">
      <c r="A63" s="12" t="s">
        <v>75</v>
      </c>
      <c r="B63" s="35">
        <f>-ROUND(B9*$D$3,2)</f>
        <v>-159356</v>
      </c>
      <c r="C63" s="35">
        <f aca="true" t="shared" si="22" ref="C63:J63">-ROUND(C9*$D$3,2)</f>
        <v>-217988</v>
      </c>
      <c r="D63" s="35">
        <f t="shared" si="22"/>
        <v>-184864</v>
      </c>
      <c r="E63" s="35">
        <f t="shared" si="22"/>
        <v>-152340</v>
      </c>
      <c r="F63" s="35">
        <f t="shared" si="22"/>
        <v>-162052</v>
      </c>
      <c r="G63" s="35">
        <f t="shared" si="22"/>
        <v>-221656</v>
      </c>
      <c r="H63" s="35">
        <f t="shared" si="22"/>
        <v>-203140</v>
      </c>
      <c r="I63" s="35">
        <f t="shared" si="22"/>
        <v>-37356</v>
      </c>
      <c r="J63" s="35">
        <f t="shared" si="22"/>
        <v>-72136</v>
      </c>
      <c r="K63" s="35">
        <f t="shared" si="21"/>
        <v>-1410888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-968</v>
      </c>
      <c r="C65" s="35">
        <v>-128</v>
      </c>
      <c r="D65" s="35">
        <v>-308</v>
      </c>
      <c r="E65" s="35">
        <v>-748</v>
      </c>
      <c r="F65" s="35">
        <v>-548</v>
      </c>
      <c r="G65" s="35">
        <v>-288</v>
      </c>
      <c r="H65" s="19">
        <v>0</v>
      </c>
      <c r="I65" s="19">
        <v>0</v>
      </c>
      <c r="J65" s="19">
        <v>0</v>
      </c>
      <c r="K65" s="35">
        <f t="shared" si="21"/>
        <v>-2988</v>
      </c>
    </row>
    <row r="66" spans="1:11" ht="18.75" customHeight="1">
      <c r="A66" s="12" t="s">
        <v>105</v>
      </c>
      <c r="B66" s="35">
        <v>-11876</v>
      </c>
      <c r="C66" s="35">
        <v>-3864</v>
      </c>
      <c r="D66" s="35">
        <v>-4044</v>
      </c>
      <c r="E66" s="35">
        <v>-7556</v>
      </c>
      <c r="F66" s="35">
        <v>-4500</v>
      </c>
      <c r="G66" s="35">
        <v>-4024</v>
      </c>
      <c r="H66" s="19">
        <v>0</v>
      </c>
      <c r="I66" s="19">
        <v>0</v>
      </c>
      <c r="J66" s="19">
        <v>0</v>
      </c>
      <c r="K66" s="35">
        <f t="shared" si="21"/>
        <v>-35864</v>
      </c>
    </row>
    <row r="67" spans="1:11" ht="18.75" customHeight="1">
      <c r="A67" s="12" t="s">
        <v>52</v>
      </c>
      <c r="B67" s="35">
        <v>-45643.53</v>
      </c>
      <c r="C67" s="35">
        <v>-4497.44</v>
      </c>
      <c r="D67" s="35">
        <v>-24707.21</v>
      </c>
      <c r="E67" s="35">
        <v>-119234.44</v>
      </c>
      <c r="F67" s="35">
        <v>-80702.54</v>
      </c>
      <c r="G67" s="35">
        <v>-60421.23</v>
      </c>
      <c r="H67" s="19">
        <v>0</v>
      </c>
      <c r="I67" s="19">
        <v>0</v>
      </c>
      <c r="J67" s="19">
        <v>0</v>
      </c>
      <c r="K67" s="35">
        <f t="shared" si="21"/>
        <v>-335206.38999999996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-17929.44</v>
      </c>
      <c r="C69" s="65">
        <f>SUM(C70:C102)</f>
        <v>-25628.5</v>
      </c>
      <c r="D69" s="65">
        <f>SUM(D70:D102)</f>
        <v>-24421.32</v>
      </c>
      <c r="E69" s="65">
        <f aca="true" t="shared" si="23" ref="E69:J69">SUM(E70:E102)</f>
        <v>-17292.22</v>
      </c>
      <c r="F69" s="65">
        <f t="shared" si="23"/>
        <v>-24810.32</v>
      </c>
      <c r="G69" s="65">
        <f t="shared" si="23"/>
        <v>-37123.62</v>
      </c>
      <c r="H69" s="65">
        <f t="shared" si="23"/>
        <v>-16705.56</v>
      </c>
      <c r="I69" s="65">
        <f t="shared" si="23"/>
        <v>-68521.96</v>
      </c>
      <c r="J69" s="65">
        <f t="shared" si="23"/>
        <v>-12107.22</v>
      </c>
      <c r="K69" s="65">
        <f t="shared" si="21"/>
        <v>-244540.16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1"/>
        <v>0</v>
      </c>
    </row>
    <row r="71" spans="1:11" ht="18.75" customHeight="1">
      <c r="A71" s="12" t="s">
        <v>55</v>
      </c>
      <c r="B71" s="19">
        <v>0</v>
      </c>
      <c r="C71" s="35">
        <v>-52.39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21"/>
        <v>-65.19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5">
        <v>-2649.18</v>
      </c>
      <c r="J72" s="19">
        <v>0</v>
      </c>
      <c r="K72" s="65">
        <f t="shared" si="21"/>
        <v>-4252.75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21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5">
        <f t="shared" si="21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1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1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1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1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1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1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1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21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1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1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1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1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1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1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1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134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137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138</v>
      </c>
      <c r="B103" s="65">
        <v>343582.61</v>
      </c>
      <c r="C103" s="65">
        <v>669189.6</v>
      </c>
      <c r="D103" s="65">
        <v>687275.36</v>
      </c>
      <c r="E103" s="65">
        <v>639234.11</v>
      </c>
      <c r="F103" s="65">
        <v>298374.06</v>
      </c>
      <c r="G103" s="65">
        <v>165226.35</v>
      </c>
      <c r="H103" s="65">
        <v>399442.87</v>
      </c>
      <c r="I103" s="65">
        <v>58942.42</v>
      </c>
      <c r="J103" s="65">
        <v>277037.69</v>
      </c>
      <c r="K103" s="65">
        <f>SUM(B103:J103)</f>
        <v>3538305.07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4" ref="B106:H106">+B107+B108</f>
        <v>1867712.5499999998</v>
      </c>
      <c r="C106" s="24">
        <f t="shared" si="24"/>
        <v>2892589.6700000004</v>
      </c>
      <c r="D106" s="24">
        <f t="shared" si="24"/>
        <v>3378090.9499999997</v>
      </c>
      <c r="E106" s="24">
        <f t="shared" si="24"/>
        <v>2044186.74</v>
      </c>
      <c r="F106" s="24">
        <f t="shared" si="24"/>
        <v>2293400.1899999995</v>
      </c>
      <c r="G106" s="24">
        <f t="shared" si="24"/>
        <v>3097033.65</v>
      </c>
      <c r="H106" s="24">
        <f t="shared" si="24"/>
        <v>1870229.7600000002</v>
      </c>
      <c r="I106" s="24">
        <f>+I107+I108</f>
        <v>567944.5299999999</v>
      </c>
      <c r="J106" s="24">
        <f>+J107+J108</f>
        <v>1241966.4200000002</v>
      </c>
      <c r="K106" s="46">
        <f>SUM(B106:J106)</f>
        <v>19253154.460000005</v>
      </c>
      <c r="L106" s="52"/>
    </row>
    <row r="107" spans="1:12" ht="18" customHeight="1">
      <c r="A107" s="16" t="s">
        <v>82</v>
      </c>
      <c r="B107" s="24">
        <f aca="true" t="shared" si="25" ref="B107:J107">+B48+B62+B69+B103</f>
        <v>1850044.2199999997</v>
      </c>
      <c r="C107" s="24">
        <f t="shared" si="25"/>
        <v>2867627.95</v>
      </c>
      <c r="D107" s="24">
        <f t="shared" si="25"/>
        <v>3352832.7399999998</v>
      </c>
      <c r="E107" s="24">
        <f t="shared" si="25"/>
        <v>2021249.73</v>
      </c>
      <c r="F107" s="24">
        <f t="shared" si="25"/>
        <v>2270089.2099999995</v>
      </c>
      <c r="G107" s="24">
        <f t="shared" si="25"/>
        <v>3067441.71</v>
      </c>
      <c r="H107" s="24">
        <f t="shared" si="25"/>
        <v>1849886.3900000001</v>
      </c>
      <c r="I107" s="24">
        <f t="shared" si="25"/>
        <v>567944.5299999999</v>
      </c>
      <c r="J107" s="24">
        <f t="shared" si="25"/>
        <v>1228084.8900000001</v>
      </c>
      <c r="K107" s="46">
        <f>SUM(B107:J107)</f>
        <v>19075201.37</v>
      </c>
      <c r="L107" s="52"/>
    </row>
    <row r="108" spans="1:11" ht="18.75" customHeight="1">
      <c r="A108" s="16" t="s">
        <v>99</v>
      </c>
      <c r="B108" s="24">
        <f aca="true" t="shared" si="26" ref="B108:J108">IF(+B57+B104+B109&lt;0,0,(B57+B104+B109))</f>
        <v>17668.33</v>
      </c>
      <c r="C108" s="24">
        <f t="shared" si="26"/>
        <v>24961.72</v>
      </c>
      <c r="D108" s="24">
        <f t="shared" si="26"/>
        <v>25258.21</v>
      </c>
      <c r="E108" s="24">
        <f t="shared" si="26"/>
        <v>22937.01</v>
      </c>
      <c r="F108" s="24">
        <f t="shared" si="26"/>
        <v>23310.98</v>
      </c>
      <c r="G108" s="24">
        <f t="shared" si="26"/>
        <v>29591.94</v>
      </c>
      <c r="H108" s="24">
        <f t="shared" si="26"/>
        <v>20343.37</v>
      </c>
      <c r="I108" s="19">
        <f t="shared" si="26"/>
        <v>0</v>
      </c>
      <c r="J108" s="24">
        <f t="shared" si="26"/>
        <v>13881.53</v>
      </c>
      <c r="K108" s="46">
        <f>SUM(B108:J108)</f>
        <v>177953.09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19253154.480000004</v>
      </c>
      <c r="L114" s="52"/>
    </row>
    <row r="115" spans="1:11" ht="18.75" customHeight="1">
      <c r="A115" s="26" t="s">
        <v>70</v>
      </c>
      <c r="B115" s="27">
        <v>271888.26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271888.26</v>
      </c>
    </row>
    <row r="116" spans="1:11" ht="18.75" customHeight="1">
      <c r="A116" s="26" t="s">
        <v>71</v>
      </c>
      <c r="B116" s="27">
        <v>1595824.29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7" ref="K116:K134">SUM(B116:J116)</f>
        <v>1595824.29</v>
      </c>
    </row>
    <row r="117" spans="1:11" ht="18.75" customHeight="1">
      <c r="A117" s="26" t="s">
        <v>72</v>
      </c>
      <c r="B117" s="38">
        <v>0</v>
      </c>
      <c r="C117" s="27">
        <f>+C106</f>
        <v>2892589.6700000004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7"/>
        <v>2892589.6700000004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3143392.21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7"/>
        <v>3143392.21</v>
      </c>
    </row>
    <row r="119" spans="1:11" ht="18.75" customHeight="1">
      <c r="A119" s="26" t="s">
        <v>118</v>
      </c>
      <c r="B119" s="38">
        <v>0</v>
      </c>
      <c r="C119" s="38">
        <v>0</v>
      </c>
      <c r="D119" s="27">
        <v>234698.74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7"/>
        <v>234698.74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2023744.87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7"/>
        <v>2023744.87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20441.87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7"/>
        <v>20441.87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452910.93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7"/>
        <v>452910.93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808061.82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7"/>
        <v>808061.82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112940.64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7"/>
        <v>112940.64</v>
      </c>
    </row>
    <row r="125" spans="1:11" ht="18.75" customHeight="1">
      <c r="A125" s="26" t="s">
        <v>124</v>
      </c>
      <c r="B125" s="66">
        <v>0</v>
      </c>
      <c r="C125" s="66">
        <v>0</v>
      </c>
      <c r="D125" s="66">
        <v>0</v>
      </c>
      <c r="E125" s="66">
        <v>0</v>
      </c>
      <c r="F125" s="67">
        <v>919486.8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7"/>
        <v>919486.8</v>
      </c>
    </row>
    <row r="126" spans="1:11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861425.15</v>
      </c>
      <c r="H126" s="38">
        <v>0</v>
      </c>
      <c r="I126" s="38">
        <v>0</v>
      </c>
      <c r="J126" s="38">
        <v>0</v>
      </c>
      <c r="K126" s="39">
        <f t="shared" si="27"/>
        <v>861425.15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71760.12</v>
      </c>
      <c r="H127" s="38">
        <v>0</v>
      </c>
      <c r="I127" s="38">
        <v>0</v>
      </c>
      <c r="J127" s="38">
        <v>0</v>
      </c>
      <c r="K127" s="39">
        <f t="shared" si="27"/>
        <v>71760.12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434818.94</v>
      </c>
      <c r="H128" s="38">
        <v>0</v>
      </c>
      <c r="I128" s="38">
        <v>0</v>
      </c>
      <c r="J128" s="38">
        <v>0</v>
      </c>
      <c r="K128" s="39">
        <f t="shared" si="27"/>
        <v>434818.94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478157.08</v>
      </c>
      <c r="H129" s="38">
        <v>0</v>
      </c>
      <c r="I129" s="38">
        <v>0</v>
      </c>
      <c r="J129" s="38">
        <v>0</v>
      </c>
      <c r="K129" s="39">
        <f t="shared" si="27"/>
        <v>478157.08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1250872.37</v>
      </c>
      <c r="H130" s="38">
        <v>0</v>
      </c>
      <c r="I130" s="38">
        <v>0</v>
      </c>
      <c r="J130" s="38">
        <v>0</v>
      </c>
      <c r="K130" s="39">
        <f t="shared" si="27"/>
        <v>1250872.37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716995.18</v>
      </c>
      <c r="I131" s="38">
        <v>0</v>
      </c>
      <c r="J131" s="38">
        <v>0</v>
      </c>
      <c r="K131" s="39">
        <f t="shared" si="27"/>
        <v>716995.18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1153234.59</v>
      </c>
      <c r="I132" s="38">
        <v>0</v>
      </c>
      <c r="J132" s="38">
        <v>0</v>
      </c>
      <c r="K132" s="39">
        <f t="shared" si="27"/>
        <v>1153234.59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567944.53</v>
      </c>
      <c r="J133" s="38"/>
      <c r="K133" s="39">
        <f t="shared" si="27"/>
        <v>567944.53</v>
      </c>
    </row>
    <row r="134" spans="1:11" ht="18.75" customHeight="1">
      <c r="A134" s="74" t="s">
        <v>133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1241966.42</v>
      </c>
      <c r="K134" s="42">
        <f t="shared" si="27"/>
        <v>1241966.42</v>
      </c>
    </row>
    <row r="135" spans="1:11" ht="18.75" customHeight="1">
      <c r="A135" s="72" t="s">
        <v>136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2018-03-07T13:27:20Z</dcterms:modified>
  <cp:category/>
  <cp:version/>
  <cp:contentType/>
  <cp:contentStatus/>
</cp:coreProperties>
</file>