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<sst xmlns="http://schemas.openxmlformats.org/spreadsheetml/2006/main" count="138" uniqueCount="138">
  <si>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</si>
  <si>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</si>
  <si>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</si>
  <si>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</si>
  <si>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</si>
  <si>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</si>
  <si>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</si>
  <si>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</si>
  <si>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</si>
  <si>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</si>
  <si>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</si>
  <si>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</si>
  <si>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</si>
  <si>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</si>
  <si>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</si>
  <si>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</si>
  <si>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</si>
  <si>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</si>
  <si>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</si>
  <si>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</si>
  <si>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</si>
  <si>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</si>
  <si>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</si>
  <si>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</si>
  <si>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</si>
  <si>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</si>
  <si>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</si>
  <si>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</si>
  <si>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</si>
  <si>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</si>
  <si>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</si>
  <si>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</si>
  <si>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</si>
  <si>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</si>
  <si>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</si>
  <si>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</si>
  <si>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</si>
  <si>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</si>
  <si>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</si>
  <si>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</si>
  <si>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</si>
  <si>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</si>
  <si>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</si>
  <si>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</si>
  <si>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</si>
  <si>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</si>
  <si>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</si>
  <si>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</si>
  <si>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</si>
  <si>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</si>
  <si>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</si>
  <si>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</si>
  <si>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</si>
  <si>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</si>
  <si>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</si>
  <si>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</si>
  <si>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</si>
  <si>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</si>
  <si>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</si>
  <si>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</si>
  <si>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</si>
  <si>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</si>
  <si>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</si>
  <si>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</si>
  <si>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</si>
  <si>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</si>
  <si>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</si>
  <si>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</si>
  <si>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</si>
  <si>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</si>
  <si>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</si>
  <si>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</si>
  <si>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</si>
  <si>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</si>
  <si>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</si>
  <si>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</si>
  <si>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</si>
  <si>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</si>
  <si>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</si>
  <si>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</si>
  <si>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</si>
  <si>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</si>
  <si>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</si>
  <si>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</si>
  <si>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</si>
  <si>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</si>
  <si>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</si>
  <si>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</si>
  <si>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</si>
  <si>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</si>
  <si>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</si>
  <si>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</si>
  <si>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</si>
  <si>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</si>
  <si>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</si>
  <si>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</si>
  <si>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</si>
  <si>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</si>
  <si>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</si>
  <si>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</si>
  <si>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</si>
  <si>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</si>
  <si>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</si>
  <si>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</si>
  <si>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</si>
  <si>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</si>
  <si>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</si>
  <si>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</si>
  <si>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</si>
  <si>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</si>
  <si>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</si>
  <si>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</si>
  <si>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</si>
  <si>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</si>
  <si>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</si>
  <si>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</si>
  <si>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</si>
  <si>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</si>
  <si>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</si>
  <si>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</si>
  <si>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</si>
  <si>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</si>
  <si>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</si>
  <si>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</si>
  <si>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</si>
  <si>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</si>
  <si>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</si>
  <si>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</si>
  <si>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</si>
  <si>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</si>
  <si>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</si>
  <si>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</si>
  <si>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</si>
  <si>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</si>
  <si>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</si>
  <si>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</si>
  <si>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</si>
  <si>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18/02/18 - VENCIMENTO 23/02/18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</si>
</sst>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151894</v>
      </c>
      <c r="C7" s="9">
        <f t="shared" si="0"/>
        <v>211576</v>
      </c>
      <c r="D7" s="9">
        <f t="shared" si="0"/>
        <v>232535</v>
      </c>
      <c r="E7" s="9">
        <f t="shared" si="0"/>
        <v>134245</v>
      </c>
      <c r="F7" s="9">
        <f t="shared" si="0"/>
        <v>215867</v>
      </c>
      <c r="G7" s="9">
        <f t="shared" si="0"/>
        <v>378649</v>
      </c>
      <c r="H7" s="9">
        <f t="shared" si="0"/>
        <v>124577</v>
      </c>
      <c r="I7" s="9">
        <f t="shared" si="0"/>
        <v>25306</v>
      </c>
      <c r="J7" s="9">
        <f t="shared" si="0"/>
        <v>106777</v>
      </c>
      <c r="K7" s="9">
        <f t="shared" si="0"/>
        <v>1581426</v>
      </c>
      <c r="L7" s="50"/>
    </row>
    <row r="8" spans="1:11" ht="17.25" customHeight="1">
      <c r="A8" s="10" t="s">
        <v>97</v>
      </c>
      <c r="B8" s="11">
        <f>B9+B12+B16</f>
        <v>74555</v>
      </c>
      <c r="C8" s="11">
        <f aca="true" t="shared" si="1" ref="C8:J8">C9+C12+C16</f>
        <v>108648</v>
      </c>
      <c r="D8" s="11">
        <f t="shared" si="1"/>
        <v>111360</v>
      </c>
      <c r="E8" s="11">
        <f t="shared" si="1"/>
        <v>69513</v>
      </c>
      <c r="F8" s="11">
        <f t="shared" si="1"/>
        <v>102153</v>
      </c>
      <c r="G8" s="11">
        <f t="shared" si="1"/>
        <v>183006</v>
      </c>
      <c r="H8" s="11">
        <f t="shared" si="1"/>
        <v>70135</v>
      </c>
      <c r="I8" s="11">
        <f t="shared" si="1"/>
        <v>11008</v>
      </c>
      <c r="J8" s="11">
        <f t="shared" si="1"/>
        <v>52166</v>
      </c>
      <c r="K8" s="11">
        <f>SUM(B8:J8)</f>
        <v>782544</v>
      </c>
    </row>
    <row r="9" spans="1:11" ht="17.25" customHeight="1">
      <c r="A9" s="15" t="s">
        <v>16</v>
      </c>
      <c r="B9" s="13">
        <f>+B10+B11</f>
        <v>14871</v>
      </c>
      <c r="C9" s="13">
        <f aca="true" t="shared" si="2" ref="C9:J9">+C10+C11</f>
        <v>24515</v>
      </c>
      <c r="D9" s="13">
        <f t="shared" si="2"/>
        <v>23586</v>
      </c>
      <c r="E9" s="13">
        <f t="shared" si="2"/>
        <v>14110</v>
      </c>
      <c r="F9" s="13">
        <f t="shared" si="2"/>
        <v>17720</v>
      </c>
      <c r="G9" s="13">
        <f t="shared" si="2"/>
        <v>25116</v>
      </c>
      <c r="H9" s="13">
        <f t="shared" si="2"/>
        <v>15834</v>
      </c>
      <c r="I9" s="13">
        <f t="shared" si="2"/>
        <v>2683</v>
      </c>
      <c r="J9" s="13">
        <f t="shared" si="2"/>
        <v>10477</v>
      </c>
      <c r="K9" s="11">
        <f>SUM(B9:J9)</f>
        <v>148912</v>
      </c>
    </row>
    <row r="10" spans="1:11" ht="17.25" customHeight="1">
      <c r="A10" s="29" t="s">
        <v>17</v>
      </c>
      <c r="B10" s="13">
        <v>14871</v>
      </c>
      <c r="C10" s="13">
        <v>24515</v>
      </c>
      <c r="D10" s="13">
        <v>23586</v>
      </c>
      <c r="E10" s="13">
        <v>14110</v>
      </c>
      <c r="F10" s="13">
        <v>17720</v>
      </c>
      <c r="G10" s="13">
        <v>25116</v>
      </c>
      <c r="H10" s="13">
        <v>15834</v>
      </c>
      <c r="I10" s="13">
        <v>2683</v>
      </c>
      <c r="J10" s="13">
        <v>10477</v>
      </c>
      <c r="K10" s="11">
        <f>SUM(B10:J10)</f>
        <v>148912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55743</v>
      </c>
      <c r="C12" s="17">
        <f t="shared" si="3"/>
        <v>78388</v>
      </c>
      <c r="D12" s="17">
        <f t="shared" si="3"/>
        <v>81996</v>
      </c>
      <c r="E12" s="17">
        <f t="shared" si="3"/>
        <v>51782</v>
      </c>
      <c r="F12" s="17">
        <f t="shared" si="3"/>
        <v>77952</v>
      </c>
      <c r="G12" s="17">
        <f t="shared" si="3"/>
        <v>146858</v>
      </c>
      <c r="H12" s="17">
        <f t="shared" si="3"/>
        <v>51159</v>
      </c>
      <c r="I12" s="17">
        <f t="shared" si="3"/>
        <v>7634</v>
      </c>
      <c r="J12" s="17">
        <f t="shared" si="3"/>
        <v>38950</v>
      </c>
      <c r="K12" s="11">
        <f aca="true" t="shared" si="4" ref="K12:K27">SUM(B12:J12)</f>
        <v>590462</v>
      </c>
    </row>
    <row r="13" spans="1:13" ht="17.25" customHeight="1">
      <c r="A13" s="14" t="s">
        <v>19</v>
      </c>
      <c r="B13" s="13">
        <v>25572</v>
      </c>
      <c r="C13" s="13">
        <v>38805</v>
      </c>
      <c r="D13" s="13">
        <v>41281</v>
      </c>
      <c r="E13" s="13">
        <v>25180</v>
      </c>
      <c r="F13" s="13">
        <v>36065</v>
      </c>
      <c r="G13" s="13">
        <v>61759</v>
      </c>
      <c r="H13" s="13">
        <v>21895</v>
      </c>
      <c r="I13" s="13">
        <v>4138</v>
      </c>
      <c r="J13" s="13">
        <v>19747</v>
      </c>
      <c r="K13" s="11">
        <f t="shared" si="4"/>
        <v>274442</v>
      </c>
      <c r="L13" s="50"/>
      <c r="M13" s="51"/>
    </row>
    <row r="14" spans="1:12" ht="17.25" customHeight="1">
      <c r="A14" s="14" t="s">
        <v>20</v>
      </c>
      <c r="B14" s="13">
        <v>29058</v>
      </c>
      <c r="C14" s="13">
        <v>37936</v>
      </c>
      <c r="D14" s="13">
        <v>39512</v>
      </c>
      <c r="E14" s="13">
        <v>25458</v>
      </c>
      <c r="F14" s="13">
        <v>40732</v>
      </c>
      <c r="G14" s="13">
        <v>83157</v>
      </c>
      <c r="H14" s="13">
        <v>27864</v>
      </c>
      <c r="I14" s="13">
        <v>3337</v>
      </c>
      <c r="J14" s="13">
        <v>18640</v>
      </c>
      <c r="K14" s="11">
        <f t="shared" si="4"/>
        <v>305694</v>
      </c>
      <c r="L14" s="50"/>
    </row>
    <row r="15" spans="1:11" ht="17.25" customHeight="1">
      <c r="A15" s="14" t="s">
        <v>21</v>
      </c>
      <c r="B15" s="13">
        <v>1113</v>
      </c>
      <c r="C15" s="13">
        <v>1647</v>
      </c>
      <c r="D15" s="13">
        <v>1203</v>
      </c>
      <c r="E15" s="13">
        <v>1144</v>
      </c>
      <c r="F15" s="13">
        <v>1155</v>
      </c>
      <c r="G15" s="13">
        <v>1942</v>
      </c>
      <c r="H15" s="13">
        <v>1400</v>
      </c>
      <c r="I15" s="13">
        <v>159</v>
      </c>
      <c r="J15" s="13">
        <v>563</v>
      </c>
      <c r="K15" s="11">
        <f t="shared" si="4"/>
        <v>10326</v>
      </c>
    </row>
    <row r="16" spans="1:11" ht="17.25" customHeight="1">
      <c r="A16" s="15" t="s">
        <v>93</v>
      </c>
      <c r="B16" s="13">
        <f>B17+B18+B19</f>
        <v>3941</v>
      </c>
      <c r="C16" s="13">
        <f aca="true" t="shared" si="5" ref="C16:J16">C17+C18+C19</f>
        <v>5745</v>
      </c>
      <c r="D16" s="13">
        <f t="shared" si="5"/>
        <v>5778</v>
      </c>
      <c r="E16" s="13">
        <f t="shared" si="5"/>
        <v>3621</v>
      </c>
      <c r="F16" s="13">
        <f t="shared" si="5"/>
        <v>6481</v>
      </c>
      <c r="G16" s="13">
        <f t="shared" si="5"/>
        <v>11032</v>
      </c>
      <c r="H16" s="13">
        <f t="shared" si="5"/>
        <v>3142</v>
      </c>
      <c r="I16" s="13">
        <f t="shared" si="5"/>
        <v>691</v>
      </c>
      <c r="J16" s="13">
        <f t="shared" si="5"/>
        <v>2739</v>
      </c>
      <c r="K16" s="11">
        <f t="shared" si="4"/>
        <v>43170</v>
      </c>
    </row>
    <row r="17" spans="1:11" ht="17.25" customHeight="1">
      <c r="A17" s="14" t="s">
        <v>94</v>
      </c>
      <c r="B17" s="13">
        <v>3926</v>
      </c>
      <c r="C17" s="13">
        <v>5724</v>
      </c>
      <c r="D17" s="13">
        <v>5752</v>
      </c>
      <c r="E17" s="13">
        <v>3595</v>
      </c>
      <c r="F17" s="13">
        <v>6450</v>
      </c>
      <c r="G17" s="13">
        <v>10970</v>
      </c>
      <c r="H17" s="13">
        <v>3126</v>
      </c>
      <c r="I17" s="13">
        <v>688</v>
      </c>
      <c r="J17" s="13">
        <v>2729</v>
      </c>
      <c r="K17" s="11">
        <f t="shared" si="4"/>
        <v>42960</v>
      </c>
    </row>
    <row r="18" spans="1:11" ht="17.25" customHeight="1">
      <c r="A18" s="14" t="s">
        <v>95</v>
      </c>
      <c r="B18" s="13">
        <v>13</v>
      </c>
      <c r="C18" s="13">
        <v>21</v>
      </c>
      <c r="D18" s="13">
        <v>22</v>
      </c>
      <c r="E18" s="13">
        <v>11</v>
      </c>
      <c r="F18" s="13">
        <v>27</v>
      </c>
      <c r="G18" s="13">
        <v>55</v>
      </c>
      <c r="H18" s="13">
        <v>16</v>
      </c>
      <c r="I18" s="13">
        <v>3</v>
      </c>
      <c r="J18" s="13">
        <v>9</v>
      </c>
      <c r="K18" s="11">
        <f t="shared" si="4"/>
        <v>177</v>
      </c>
    </row>
    <row r="19" spans="1:11" ht="17.25" customHeight="1">
      <c r="A19" s="14" t="s">
        <v>96</v>
      </c>
      <c r="B19" s="13">
        <v>2</v>
      </c>
      <c r="C19" s="13">
        <v>0</v>
      </c>
      <c r="D19" s="13">
        <v>4</v>
      </c>
      <c r="E19" s="13">
        <v>15</v>
      </c>
      <c r="F19" s="13">
        <v>4</v>
      </c>
      <c r="G19" s="13">
        <v>7</v>
      </c>
      <c r="H19" s="13">
        <v>0</v>
      </c>
      <c r="I19" s="13">
        <v>0</v>
      </c>
      <c r="J19" s="13">
        <v>1</v>
      </c>
      <c r="K19" s="11">
        <f t="shared" si="4"/>
        <v>33</v>
      </c>
    </row>
    <row r="20" spans="1:11" ht="17.25" customHeight="1">
      <c r="A20" s="16" t="s">
        <v>22</v>
      </c>
      <c r="B20" s="11">
        <f>+B21+B22+B23</f>
        <v>44130</v>
      </c>
      <c r="C20" s="11">
        <f aca="true" t="shared" si="6" ref="C20:J20">+C21+C22+C23</f>
        <v>52954</v>
      </c>
      <c r="D20" s="11">
        <f t="shared" si="6"/>
        <v>64564</v>
      </c>
      <c r="E20" s="11">
        <f t="shared" si="6"/>
        <v>33650</v>
      </c>
      <c r="F20" s="11">
        <f t="shared" si="6"/>
        <v>71264</v>
      </c>
      <c r="G20" s="11">
        <f t="shared" si="6"/>
        <v>137187</v>
      </c>
      <c r="H20" s="11">
        <f t="shared" si="6"/>
        <v>33267</v>
      </c>
      <c r="I20" s="11">
        <f t="shared" si="6"/>
        <v>6946</v>
      </c>
      <c r="J20" s="11">
        <f t="shared" si="6"/>
        <v>27776</v>
      </c>
      <c r="K20" s="11">
        <f t="shared" si="4"/>
        <v>471738</v>
      </c>
    </row>
    <row r="21" spans="1:12" ht="17.25" customHeight="1">
      <c r="A21" s="12" t="s">
        <v>23</v>
      </c>
      <c r="B21" s="13">
        <v>23542</v>
      </c>
      <c r="C21" s="13">
        <v>31103</v>
      </c>
      <c r="D21" s="13">
        <v>38307</v>
      </c>
      <c r="E21" s="13">
        <v>19583</v>
      </c>
      <c r="F21" s="13">
        <v>38144</v>
      </c>
      <c r="G21" s="13">
        <v>65148</v>
      </c>
      <c r="H21" s="13">
        <v>17658</v>
      </c>
      <c r="I21" s="13">
        <v>4410</v>
      </c>
      <c r="J21" s="13">
        <v>16259</v>
      </c>
      <c r="K21" s="11">
        <f t="shared" si="4"/>
        <v>254154</v>
      </c>
      <c r="L21" s="50"/>
    </row>
    <row r="22" spans="1:12" ht="17.25" customHeight="1">
      <c r="A22" s="12" t="s">
        <v>24</v>
      </c>
      <c r="B22" s="13">
        <v>20078</v>
      </c>
      <c r="C22" s="13">
        <v>21199</v>
      </c>
      <c r="D22" s="13">
        <v>25657</v>
      </c>
      <c r="E22" s="13">
        <v>13711</v>
      </c>
      <c r="F22" s="13">
        <v>32561</v>
      </c>
      <c r="G22" s="13">
        <v>71082</v>
      </c>
      <c r="H22" s="13">
        <v>15151</v>
      </c>
      <c r="I22" s="13">
        <v>2458</v>
      </c>
      <c r="J22" s="13">
        <v>11272</v>
      </c>
      <c r="K22" s="11">
        <f t="shared" si="4"/>
        <v>213169</v>
      </c>
      <c r="L22" s="50"/>
    </row>
    <row r="23" spans="1:11" ht="17.25" customHeight="1">
      <c r="A23" s="12" t="s">
        <v>25</v>
      </c>
      <c r="B23" s="13">
        <v>510</v>
      </c>
      <c r="C23" s="13">
        <v>652</v>
      </c>
      <c r="D23" s="13">
        <v>600</v>
      </c>
      <c r="E23" s="13">
        <v>356</v>
      </c>
      <c r="F23" s="13">
        <v>559</v>
      </c>
      <c r="G23" s="13">
        <v>957</v>
      </c>
      <c r="H23" s="13">
        <v>458</v>
      </c>
      <c r="I23" s="13">
        <v>78</v>
      </c>
      <c r="J23" s="13">
        <v>245</v>
      </c>
      <c r="K23" s="11">
        <f t="shared" si="4"/>
        <v>4415</v>
      </c>
    </row>
    <row r="24" spans="1:11" ht="17.25" customHeight="1">
      <c r="A24" s="16" t="s">
        <v>26</v>
      </c>
      <c r="B24" s="13">
        <f>+B25+B26</f>
        <v>33209</v>
      </c>
      <c r="C24" s="13">
        <f aca="true" t="shared" si="7" ref="C24:J24">+C25+C26</f>
        <v>49974</v>
      </c>
      <c r="D24" s="13">
        <f t="shared" si="7"/>
        <v>56611</v>
      </c>
      <c r="E24" s="13">
        <f t="shared" si="7"/>
        <v>31082</v>
      </c>
      <c r="F24" s="13">
        <f t="shared" si="7"/>
        <v>42450</v>
      </c>
      <c r="G24" s="13">
        <f t="shared" si="7"/>
        <v>58456</v>
      </c>
      <c r="H24" s="13">
        <f t="shared" si="7"/>
        <v>20467</v>
      </c>
      <c r="I24" s="13">
        <f t="shared" si="7"/>
        <v>7352</v>
      </c>
      <c r="J24" s="13">
        <f t="shared" si="7"/>
        <v>26835</v>
      </c>
      <c r="K24" s="11">
        <f t="shared" si="4"/>
        <v>326436</v>
      </c>
    </row>
    <row r="25" spans="1:12" ht="17.25" customHeight="1">
      <c r="A25" s="12" t="s">
        <v>115</v>
      </c>
      <c r="B25" s="13">
        <v>23572</v>
      </c>
      <c r="C25" s="13">
        <v>36790</v>
      </c>
      <c r="D25" s="13">
        <v>44103</v>
      </c>
      <c r="E25" s="13">
        <v>24311</v>
      </c>
      <c r="F25" s="13">
        <v>30970</v>
      </c>
      <c r="G25" s="13">
        <v>41435</v>
      </c>
      <c r="H25" s="13">
        <v>14676</v>
      </c>
      <c r="I25" s="13">
        <v>6107</v>
      </c>
      <c r="J25" s="13">
        <v>20019</v>
      </c>
      <c r="K25" s="11">
        <f t="shared" si="4"/>
        <v>241983</v>
      </c>
      <c r="L25" s="50"/>
    </row>
    <row r="26" spans="1:12" ht="17.25" customHeight="1">
      <c r="A26" s="12" t="s">
        <v>116</v>
      </c>
      <c r="B26" s="13">
        <v>9637</v>
      </c>
      <c r="C26" s="13">
        <v>13184</v>
      </c>
      <c r="D26" s="13">
        <v>12508</v>
      </c>
      <c r="E26" s="13">
        <v>6771</v>
      </c>
      <c r="F26" s="13">
        <v>11480</v>
      </c>
      <c r="G26" s="13">
        <v>17021</v>
      </c>
      <c r="H26" s="13">
        <v>5791</v>
      </c>
      <c r="I26" s="13">
        <v>1245</v>
      </c>
      <c r="J26" s="13">
        <v>6816</v>
      </c>
      <c r="K26" s="11">
        <f t="shared" si="4"/>
        <v>84453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708</v>
      </c>
      <c r="I27" s="11">
        <v>0</v>
      </c>
      <c r="J27" s="11">
        <v>0</v>
      </c>
      <c r="K27" s="11">
        <f t="shared" si="4"/>
        <v>708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33678</v>
      </c>
      <c r="I35" s="19">
        <v>0</v>
      </c>
      <c r="J35" s="19">
        <v>0</v>
      </c>
      <c r="K35" s="23">
        <f>SUM(B35:J35)</f>
        <v>33678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455462.95</v>
      </c>
      <c r="C47" s="22">
        <f aca="true" t="shared" si="12" ref="C47:H47">+C48+C57</f>
        <v>706720.1</v>
      </c>
      <c r="D47" s="22">
        <f t="shared" si="12"/>
        <v>868188.6299999999</v>
      </c>
      <c r="E47" s="22">
        <f t="shared" si="12"/>
        <v>437067.34</v>
      </c>
      <c r="F47" s="22">
        <f t="shared" si="12"/>
        <v>682129.8500000001</v>
      </c>
      <c r="G47" s="22">
        <f t="shared" si="12"/>
        <v>1004356.6199999999</v>
      </c>
      <c r="H47" s="22">
        <f t="shared" si="12"/>
        <v>422659.82</v>
      </c>
      <c r="I47" s="22">
        <f>+I48+I57</f>
        <v>123885.86</v>
      </c>
      <c r="J47" s="22">
        <f>+J48+J57</f>
        <v>345591.04</v>
      </c>
      <c r="K47" s="22">
        <f>SUM(B47:J47)</f>
        <v>5046062.210000001</v>
      </c>
    </row>
    <row r="48" spans="1:11" ht="17.25" customHeight="1">
      <c r="A48" s="16" t="s">
        <v>108</v>
      </c>
      <c r="B48" s="23">
        <f>SUM(B49:B56)</f>
        <v>437794.62</v>
      </c>
      <c r="C48" s="23">
        <f aca="true" t="shared" si="13" ref="C48:J48">SUM(C49:C56)</f>
        <v>681758.38</v>
      </c>
      <c r="D48" s="23">
        <f t="shared" si="13"/>
        <v>842930.4199999999</v>
      </c>
      <c r="E48" s="23">
        <f t="shared" si="13"/>
        <v>414130.33</v>
      </c>
      <c r="F48" s="23">
        <f t="shared" si="13"/>
        <v>658818.8700000001</v>
      </c>
      <c r="G48" s="23">
        <f t="shared" si="13"/>
        <v>974764.6799999999</v>
      </c>
      <c r="H48" s="23">
        <f t="shared" si="13"/>
        <v>402316.45</v>
      </c>
      <c r="I48" s="23">
        <f t="shared" si="13"/>
        <v>123885.86</v>
      </c>
      <c r="J48" s="23">
        <f t="shared" si="13"/>
        <v>331709.50999999995</v>
      </c>
      <c r="K48" s="23">
        <f aca="true" t="shared" si="14" ref="K48:K57">SUM(B48:J48)</f>
        <v>4868109.12</v>
      </c>
    </row>
    <row r="49" spans="1:11" ht="17.25" customHeight="1">
      <c r="A49" s="34" t="s">
        <v>43</v>
      </c>
      <c r="B49" s="23">
        <f aca="true" t="shared" si="15" ref="B49:H49">ROUND(B30*B7,2)</f>
        <v>434432.03</v>
      </c>
      <c r="C49" s="23">
        <f t="shared" si="15"/>
        <v>675519.85</v>
      </c>
      <c r="D49" s="23">
        <f t="shared" si="15"/>
        <v>837707.34</v>
      </c>
      <c r="E49" s="23">
        <f t="shared" si="15"/>
        <v>411299.83</v>
      </c>
      <c r="F49" s="23">
        <f t="shared" si="15"/>
        <v>654551.92</v>
      </c>
      <c r="G49" s="23">
        <f t="shared" si="15"/>
        <v>968811.33</v>
      </c>
      <c r="H49" s="23">
        <f t="shared" si="15"/>
        <v>365496.46</v>
      </c>
      <c r="I49" s="23">
        <f>ROUND(I30*I7,2)</f>
        <v>122820.14</v>
      </c>
      <c r="J49" s="23">
        <f>ROUND(J30*J7,2)</f>
        <v>329492.47</v>
      </c>
      <c r="K49" s="23">
        <f t="shared" si="14"/>
        <v>4800131.369999999</v>
      </c>
    </row>
    <row r="50" spans="1:11" ht="17.25" customHeight="1">
      <c r="A50" s="34" t="s">
        <v>44</v>
      </c>
      <c r="B50" s="19">
        <v>0</v>
      </c>
      <c r="C50" s="23">
        <f>ROUND(C31*C7,2)</f>
        <v>1501.53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1501.53</v>
      </c>
    </row>
    <row r="51" spans="1:11" ht="17.25" customHeight="1">
      <c r="A51" s="64" t="s">
        <v>104</v>
      </c>
      <c r="B51" s="65">
        <f aca="true" t="shared" si="16" ref="B51:H51">ROUND(B32*B7,2)</f>
        <v>-729.09</v>
      </c>
      <c r="C51" s="65">
        <f t="shared" si="16"/>
        <v>-1036.72</v>
      </c>
      <c r="D51" s="65">
        <f t="shared" si="16"/>
        <v>-1162.68</v>
      </c>
      <c r="E51" s="65">
        <f t="shared" si="16"/>
        <v>-614.9</v>
      </c>
      <c r="F51" s="65">
        <f t="shared" si="16"/>
        <v>-1014.57</v>
      </c>
      <c r="G51" s="65">
        <f t="shared" si="16"/>
        <v>-1476.73</v>
      </c>
      <c r="H51" s="65">
        <f t="shared" si="16"/>
        <v>-573.05</v>
      </c>
      <c r="I51" s="19">
        <v>0</v>
      </c>
      <c r="J51" s="19">
        <v>0</v>
      </c>
      <c r="K51" s="65">
        <f>SUM(B51:J51)</f>
        <v>-6607.740000000001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33678</v>
      </c>
      <c r="I53" s="31">
        <f>+I35</f>
        <v>0</v>
      </c>
      <c r="J53" s="31">
        <f>+J35</f>
        <v>0</v>
      </c>
      <c r="K53" s="23">
        <f t="shared" si="14"/>
        <v>33678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-60484</v>
      </c>
      <c r="C61" s="35">
        <f t="shared" si="17"/>
        <v>-99112.39</v>
      </c>
      <c r="D61" s="35">
        <f t="shared" si="17"/>
        <v>-95532.54</v>
      </c>
      <c r="E61" s="35">
        <f t="shared" si="17"/>
        <v>-57440</v>
      </c>
      <c r="F61" s="35">
        <f t="shared" si="17"/>
        <v>-73801.43</v>
      </c>
      <c r="G61" s="35">
        <f t="shared" si="17"/>
        <v>-103470.4</v>
      </c>
      <c r="H61" s="35">
        <f t="shared" si="17"/>
        <v>-63336</v>
      </c>
      <c r="I61" s="35">
        <f t="shared" si="17"/>
        <v>-13381.18</v>
      </c>
      <c r="J61" s="35">
        <f t="shared" si="17"/>
        <v>-41908</v>
      </c>
      <c r="K61" s="35">
        <f>SUM(B61:J61)</f>
        <v>-608465.9400000001</v>
      </c>
    </row>
    <row r="62" spans="1:11" ht="18.75" customHeight="1">
      <c r="A62" s="16" t="s">
        <v>74</v>
      </c>
      <c r="B62" s="35">
        <f aca="true" t="shared" si="18" ref="B62:J62">B63+B64+B65+B66+B67+B68</f>
        <v>-59484</v>
      </c>
      <c r="C62" s="35">
        <f t="shared" si="18"/>
        <v>-98060</v>
      </c>
      <c r="D62" s="35">
        <f t="shared" si="18"/>
        <v>-94344</v>
      </c>
      <c r="E62" s="35">
        <f t="shared" si="18"/>
        <v>-56440</v>
      </c>
      <c r="F62" s="35">
        <f t="shared" si="18"/>
        <v>-70880</v>
      </c>
      <c r="G62" s="35">
        <f t="shared" si="18"/>
        <v>-100464</v>
      </c>
      <c r="H62" s="35">
        <f t="shared" si="18"/>
        <v>-63336</v>
      </c>
      <c r="I62" s="35">
        <f t="shared" si="18"/>
        <v>-10732</v>
      </c>
      <c r="J62" s="35">
        <f t="shared" si="18"/>
        <v>-41908</v>
      </c>
      <c r="K62" s="35">
        <f aca="true" t="shared" si="19" ref="K62:K91">SUM(B62:J62)</f>
        <v>-595648</v>
      </c>
    </row>
    <row r="63" spans="1:11" ht="18.75" customHeight="1">
      <c r="A63" s="12" t="s">
        <v>75</v>
      </c>
      <c r="B63" s="35">
        <f>-ROUND(B9*$D$3,2)</f>
        <v>-59484</v>
      </c>
      <c r="C63" s="35">
        <f aca="true" t="shared" si="20" ref="C63:J63">-ROUND(C9*$D$3,2)</f>
        <v>-98060</v>
      </c>
      <c r="D63" s="35">
        <f t="shared" si="20"/>
        <v>-94344</v>
      </c>
      <c r="E63" s="35">
        <f t="shared" si="20"/>
        <v>-56440</v>
      </c>
      <c r="F63" s="35">
        <f t="shared" si="20"/>
        <v>-70880</v>
      </c>
      <c r="G63" s="35">
        <f t="shared" si="20"/>
        <v>-100464</v>
      </c>
      <c r="H63" s="35">
        <f t="shared" si="20"/>
        <v>-63336</v>
      </c>
      <c r="I63" s="35">
        <f t="shared" si="20"/>
        <v>-10732</v>
      </c>
      <c r="J63" s="35">
        <f t="shared" si="20"/>
        <v>-41908</v>
      </c>
      <c r="K63" s="35">
        <f t="shared" si="19"/>
        <v>-595648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-1052.39</v>
      </c>
      <c r="D69" s="65">
        <f>SUM(D70:D102)</f>
        <v>-1188.5400000000002</v>
      </c>
      <c r="E69" s="65">
        <f aca="true" t="shared" si="21" ref="E69:J69">SUM(E70:E102)</f>
        <v>-1000</v>
      </c>
      <c r="F69" s="65">
        <f t="shared" si="21"/>
        <v>-2921.43</v>
      </c>
      <c r="G69" s="65">
        <f t="shared" si="21"/>
        <v>-3006.4</v>
      </c>
      <c r="H69" s="65">
        <f t="shared" si="21"/>
        <v>0</v>
      </c>
      <c r="I69" s="65">
        <f t="shared" si="21"/>
        <v>-2649.18</v>
      </c>
      <c r="J69" s="65">
        <f t="shared" si="21"/>
        <v>0</v>
      </c>
      <c r="K69" s="65">
        <f t="shared" si="19"/>
        <v>-12817.94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-2500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394978.95</v>
      </c>
      <c r="C106" s="24">
        <f t="shared" si="22"/>
        <v>607607.71</v>
      </c>
      <c r="D106" s="24">
        <f t="shared" si="22"/>
        <v>772656.0899999999</v>
      </c>
      <c r="E106" s="24">
        <f t="shared" si="22"/>
        <v>379627.34</v>
      </c>
      <c r="F106" s="24">
        <f t="shared" si="22"/>
        <v>608328.42</v>
      </c>
      <c r="G106" s="24">
        <f t="shared" si="22"/>
        <v>900886.2199999999</v>
      </c>
      <c r="H106" s="24">
        <f t="shared" si="22"/>
        <v>359323.82</v>
      </c>
      <c r="I106" s="24">
        <f>+I107+I108</f>
        <v>110504.68000000001</v>
      </c>
      <c r="J106" s="24">
        <f>+J107+J108</f>
        <v>303683.04</v>
      </c>
      <c r="K106" s="46">
        <f>SUM(B106:J106)</f>
        <v>4437596.27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377310.62</v>
      </c>
      <c r="C107" s="24">
        <f t="shared" si="23"/>
        <v>582645.99</v>
      </c>
      <c r="D107" s="24">
        <f t="shared" si="23"/>
        <v>747397.8799999999</v>
      </c>
      <c r="E107" s="24">
        <f t="shared" si="23"/>
        <v>356690.33</v>
      </c>
      <c r="F107" s="24">
        <f t="shared" si="23"/>
        <v>585017.4400000001</v>
      </c>
      <c r="G107" s="24">
        <f t="shared" si="23"/>
        <v>871294.2799999999</v>
      </c>
      <c r="H107" s="24">
        <f t="shared" si="23"/>
        <v>338980.45</v>
      </c>
      <c r="I107" s="24">
        <f t="shared" si="23"/>
        <v>110504.68000000001</v>
      </c>
      <c r="J107" s="24">
        <f t="shared" si="23"/>
        <v>289801.50999999995</v>
      </c>
      <c r="K107" s="46">
        <f>SUM(B107:J107)</f>
        <v>4259643.18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4437596.2700000005</v>
      </c>
      <c r="L114" s="52"/>
    </row>
    <row r="115" spans="1:11" ht="18.75" customHeight="1">
      <c r="A115" s="26" t="s">
        <v>70</v>
      </c>
      <c r="B115" s="27">
        <v>49397.27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49397.27</v>
      </c>
    </row>
    <row r="116" spans="1:11" ht="18.75" customHeight="1">
      <c r="A116" s="26" t="s">
        <v>71</v>
      </c>
      <c r="B116" s="27">
        <v>345581.68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345581.68</v>
      </c>
    </row>
    <row r="117" spans="1:11" ht="18.75" customHeight="1">
      <c r="A117" s="26" t="s">
        <v>72</v>
      </c>
      <c r="B117" s="38">
        <v>0</v>
      </c>
      <c r="C117" s="27">
        <f>+C106</f>
        <v>607607.71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607607.71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720337.79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720337.79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52318.3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52318.3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375831.07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375831.07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3796.27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3796.27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116065.66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116065.66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208216.78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208216.78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37987.64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37987.64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246058.34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246058.34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258944.47</v>
      </c>
      <c r="H126" s="38">
        <v>0</v>
      </c>
      <c r="I126" s="38">
        <v>0</v>
      </c>
      <c r="J126" s="38">
        <v>0</v>
      </c>
      <c r="K126" s="39">
        <f t="shared" si="25"/>
        <v>258944.47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27837.17</v>
      </c>
      <c r="H127" s="38">
        <v>0</v>
      </c>
      <c r="I127" s="38">
        <v>0</v>
      </c>
      <c r="J127" s="38">
        <v>0</v>
      </c>
      <c r="K127" s="39">
        <f t="shared" si="25"/>
        <v>27837.17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129898.71</v>
      </c>
      <c r="H128" s="38">
        <v>0</v>
      </c>
      <c r="I128" s="38">
        <v>0</v>
      </c>
      <c r="J128" s="38">
        <v>0</v>
      </c>
      <c r="K128" s="39">
        <f t="shared" si="25"/>
        <v>129898.71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124794.35</v>
      </c>
      <c r="H129" s="38">
        <v>0</v>
      </c>
      <c r="I129" s="38">
        <v>0</v>
      </c>
      <c r="J129" s="38">
        <v>0</v>
      </c>
      <c r="K129" s="39">
        <f t="shared" si="25"/>
        <v>124794.35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359411.53</v>
      </c>
      <c r="H130" s="38">
        <v>0</v>
      </c>
      <c r="I130" s="38">
        <v>0</v>
      </c>
      <c r="J130" s="38">
        <v>0</v>
      </c>
      <c r="K130" s="39">
        <f t="shared" si="25"/>
        <v>359411.53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127922.09</v>
      </c>
      <c r="I131" s="38">
        <v>0</v>
      </c>
      <c r="J131" s="38">
        <v>0</v>
      </c>
      <c r="K131" s="39">
        <f t="shared" si="25"/>
        <v>127922.09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231401.72</v>
      </c>
      <c r="I132" s="38">
        <v>0</v>
      </c>
      <c r="J132" s="38">
        <v>0</v>
      </c>
      <c r="K132" s="39">
        <f t="shared" si="25"/>
        <v>231401.72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110504.68</v>
      </c>
      <c r="J133" s="38"/>
      <c r="K133" s="39">
        <f t="shared" si="25"/>
        <v>110504.68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303683.04</v>
      </c>
      <c r="K134" s="42">
        <f t="shared" si="25"/>
        <v>303683.04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2018-02-26T12:29:04Z</dcterms:modified>
  <cp:category/>
  <cp:version/>
  <cp:contentType/>
  <cp:contentStatus/>
</cp:coreProperties>
</file>