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<sst xmlns="http://schemas.openxmlformats.org/spreadsheetml/2006/main" count="138" uniqueCount="138">
  <si>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</si>
  <si>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</si>
  <si>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</si>
  <si>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</si>
  <si>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</si>
  <si>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</si>
  <si>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</si>
  <si>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</si>
  <si>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</si>
  <si>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</si>
  <si>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</si>
  <si>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</si>
  <si>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</si>
  <si>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</si>
  <si>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</si>
  <si>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</si>
  <si>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</si>
  <si>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</si>
  <si>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</si>
  <si>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</si>
  <si>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</si>
  <si>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</si>
  <si>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</si>
  <si>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</si>
  <si>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</si>
  <si>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</si>
  <si>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</si>
  <si>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</si>
  <si>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</si>
  <si>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</si>
  <si>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</si>
  <si>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</si>
  <si>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</si>
  <si>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</si>
  <si>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</si>
  <si>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</si>
  <si>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</si>
  <si>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</si>
  <si>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</si>
  <si>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</si>
  <si>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</si>
  <si>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</si>
  <si>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</si>
  <si>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</si>
  <si>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</si>
  <si>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</si>
  <si>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</si>
  <si>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</si>
  <si>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</si>
  <si>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</si>
  <si>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</si>
  <si>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</si>
  <si>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</si>
  <si>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</si>
  <si>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</si>
  <si>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</si>
  <si>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</si>
  <si>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</si>
  <si>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</si>
  <si>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</si>
  <si>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</si>
  <si>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</si>
  <si>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</si>
  <si>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</si>
  <si>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</si>
  <si>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</si>
  <si>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</si>
  <si>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</si>
  <si>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</si>
  <si>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</si>
  <si>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</si>
  <si>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</si>
  <si>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</si>
  <si>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</si>
  <si>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</si>
  <si>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</si>
  <si>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</si>
  <si>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</si>
  <si>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</si>
  <si>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</si>
  <si>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</si>
  <si>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</si>
  <si>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</si>
  <si>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</si>
  <si>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</si>
  <si>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</si>
  <si>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</si>
  <si>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</si>
  <si>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</si>
  <si>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</si>
  <si>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</si>
  <si>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</si>
  <si>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</si>
  <si>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</si>
  <si>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</si>
  <si>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</si>
  <si>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</si>
  <si>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</si>
  <si>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</si>
  <si>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</si>
  <si>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</si>
  <si>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</si>
  <si>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</si>
  <si>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</si>
  <si>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</si>
  <si>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</si>
  <si>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</si>
  <si>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</si>
  <si>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</si>
  <si>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</si>
  <si>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</si>
  <si>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</si>
  <si>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</si>
  <si>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</si>
  <si>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</si>
  <si>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</si>
  <si>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</si>
  <si>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</si>
  <si>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</si>
  <si>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</si>
  <si>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</si>
  <si>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</si>
  <si>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</si>
  <si>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</si>
  <si>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</si>
  <si>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</si>
  <si>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</si>
  <si>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</si>
  <si>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</si>
  <si>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</si>
  <si>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</si>
  <si>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</si>
  <si>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</si>
  <si>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</si>
  <si>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</si>
  <si>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</si>
  <si>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</si>
  <si>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17/02/18 - VENCIMENTO 23/02/18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</si>
</sst>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304291</v>
      </c>
      <c r="C7" s="9">
        <f t="shared" si="0"/>
        <v>395197</v>
      </c>
      <c r="D7" s="9">
        <f t="shared" si="0"/>
        <v>446767</v>
      </c>
      <c r="E7" s="9">
        <f t="shared" si="0"/>
        <v>262773</v>
      </c>
      <c r="F7" s="9">
        <f t="shared" si="0"/>
        <v>390548</v>
      </c>
      <c r="G7" s="9">
        <f t="shared" si="0"/>
        <v>643832</v>
      </c>
      <c r="H7" s="9">
        <f t="shared" si="0"/>
        <v>256085</v>
      </c>
      <c r="I7" s="9">
        <f t="shared" si="0"/>
        <v>56216</v>
      </c>
      <c r="J7" s="9">
        <f t="shared" si="0"/>
        <v>184334</v>
      </c>
      <c r="K7" s="9">
        <f t="shared" si="0"/>
        <v>2940043</v>
      </c>
      <c r="L7" s="50"/>
    </row>
    <row r="8" spans="1:11" ht="17.25" customHeight="1">
      <c r="A8" s="10" t="s">
        <v>97</v>
      </c>
      <c r="B8" s="11">
        <f>B9+B12+B16</f>
        <v>155450</v>
      </c>
      <c r="C8" s="11">
        <f aca="true" t="shared" si="1" ref="C8:J8">C9+C12+C16</f>
        <v>212308</v>
      </c>
      <c r="D8" s="11">
        <f t="shared" si="1"/>
        <v>222569</v>
      </c>
      <c r="E8" s="11">
        <f t="shared" si="1"/>
        <v>140437</v>
      </c>
      <c r="F8" s="11">
        <f t="shared" si="1"/>
        <v>193722</v>
      </c>
      <c r="G8" s="11">
        <f t="shared" si="1"/>
        <v>319065</v>
      </c>
      <c r="H8" s="11">
        <f t="shared" si="1"/>
        <v>146830</v>
      </c>
      <c r="I8" s="11">
        <f t="shared" si="1"/>
        <v>26242</v>
      </c>
      <c r="J8" s="11">
        <f t="shared" si="1"/>
        <v>92694</v>
      </c>
      <c r="K8" s="11">
        <f>SUM(B8:J8)</f>
        <v>1509317</v>
      </c>
    </row>
    <row r="9" spans="1:11" ht="17.25" customHeight="1">
      <c r="A9" s="15" t="s">
        <v>16</v>
      </c>
      <c r="B9" s="13">
        <f>+B10+B11</f>
        <v>29101</v>
      </c>
      <c r="C9" s="13">
        <f aca="true" t="shared" si="2" ref="C9:J9">+C10+C11</f>
        <v>44376</v>
      </c>
      <c r="D9" s="13">
        <f t="shared" si="2"/>
        <v>40626</v>
      </c>
      <c r="E9" s="13">
        <f t="shared" si="2"/>
        <v>27004</v>
      </c>
      <c r="F9" s="13">
        <f t="shared" si="2"/>
        <v>30371</v>
      </c>
      <c r="G9" s="13">
        <f t="shared" si="2"/>
        <v>38492</v>
      </c>
      <c r="H9" s="13">
        <f t="shared" si="2"/>
        <v>32116</v>
      </c>
      <c r="I9" s="13">
        <f t="shared" si="2"/>
        <v>5791</v>
      </c>
      <c r="J9" s="13">
        <f t="shared" si="2"/>
        <v>16576</v>
      </c>
      <c r="K9" s="11">
        <f>SUM(B9:J9)</f>
        <v>264453</v>
      </c>
    </row>
    <row r="10" spans="1:11" ht="17.25" customHeight="1">
      <c r="A10" s="29" t="s">
        <v>17</v>
      </c>
      <c r="B10" s="13">
        <v>29101</v>
      </c>
      <c r="C10" s="13">
        <v>44376</v>
      </c>
      <c r="D10" s="13">
        <v>40626</v>
      </c>
      <c r="E10" s="13">
        <v>27004</v>
      </c>
      <c r="F10" s="13">
        <v>30371</v>
      </c>
      <c r="G10" s="13">
        <v>38492</v>
      </c>
      <c r="H10" s="13">
        <v>32116</v>
      </c>
      <c r="I10" s="13">
        <v>5791</v>
      </c>
      <c r="J10" s="13">
        <v>16576</v>
      </c>
      <c r="K10" s="11">
        <f>SUM(B10:J10)</f>
        <v>264453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118499</v>
      </c>
      <c r="C12" s="17">
        <f t="shared" si="3"/>
        <v>157513</v>
      </c>
      <c r="D12" s="17">
        <f t="shared" si="3"/>
        <v>171119</v>
      </c>
      <c r="E12" s="17">
        <f t="shared" si="3"/>
        <v>106926</v>
      </c>
      <c r="F12" s="17">
        <f t="shared" si="3"/>
        <v>151652</v>
      </c>
      <c r="G12" s="17">
        <f t="shared" si="3"/>
        <v>261253</v>
      </c>
      <c r="H12" s="17">
        <f t="shared" si="3"/>
        <v>108466</v>
      </c>
      <c r="I12" s="17">
        <f t="shared" si="3"/>
        <v>18962</v>
      </c>
      <c r="J12" s="17">
        <f t="shared" si="3"/>
        <v>71542</v>
      </c>
      <c r="K12" s="11">
        <f aca="true" t="shared" si="4" ref="K12:K27">SUM(B12:J12)</f>
        <v>1165932</v>
      </c>
    </row>
    <row r="13" spans="1:13" ht="17.25" customHeight="1">
      <c r="A13" s="14" t="s">
        <v>19</v>
      </c>
      <c r="B13" s="13">
        <v>57637</v>
      </c>
      <c r="C13" s="13">
        <v>82470</v>
      </c>
      <c r="D13" s="13">
        <v>90448</v>
      </c>
      <c r="E13" s="13">
        <v>54973</v>
      </c>
      <c r="F13" s="13">
        <v>75747</v>
      </c>
      <c r="G13" s="13">
        <v>118871</v>
      </c>
      <c r="H13" s="13">
        <v>50286</v>
      </c>
      <c r="I13" s="13">
        <v>10782</v>
      </c>
      <c r="J13" s="13">
        <v>37346</v>
      </c>
      <c r="K13" s="11">
        <f t="shared" si="4"/>
        <v>578560</v>
      </c>
      <c r="L13" s="50"/>
      <c r="M13" s="51"/>
    </row>
    <row r="14" spans="1:12" ht="17.25" customHeight="1">
      <c r="A14" s="14" t="s">
        <v>20</v>
      </c>
      <c r="B14" s="13">
        <v>58363</v>
      </c>
      <c r="C14" s="13">
        <v>71365</v>
      </c>
      <c r="D14" s="13">
        <v>77934</v>
      </c>
      <c r="E14" s="13">
        <v>49526</v>
      </c>
      <c r="F14" s="13">
        <v>73438</v>
      </c>
      <c r="G14" s="13">
        <v>138654</v>
      </c>
      <c r="H14" s="13">
        <v>54918</v>
      </c>
      <c r="I14" s="13">
        <v>7706</v>
      </c>
      <c r="J14" s="13">
        <v>33252</v>
      </c>
      <c r="K14" s="11">
        <f t="shared" si="4"/>
        <v>565156</v>
      </c>
      <c r="L14" s="50"/>
    </row>
    <row r="15" spans="1:11" ht="17.25" customHeight="1">
      <c r="A15" s="14" t="s">
        <v>21</v>
      </c>
      <c r="B15" s="13">
        <v>2499</v>
      </c>
      <c r="C15" s="13">
        <v>3678</v>
      </c>
      <c r="D15" s="13">
        <v>2737</v>
      </c>
      <c r="E15" s="13">
        <v>2427</v>
      </c>
      <c r="F15" s="13">
        <v>2467</v>
      </c>
      <c r="G15" s="13">
        <v>3728</v>
      </c>
      <c r="H15" s="13">
        <v>3262</v>
      </c>
      <c r="I15" s="13">
        <v>474</v>
      </c>
      <c r="J15" s="13">
        <v>944</v>
      </c>
      <c r="K15" s="11">
        <f t="shared" si="4"/>
        <v>22216</v>
      </c>
    </row>
    <row r="16" spans="1:11" ht="17.25" customHeight="1">
      <c r="A16" s="15" t="s">
        <v>93</v>
      </c>
      <c r="B16" s="13">
        <f>B17+B18+B19</f>
        <v>7850</v>
      </c>
      <c r="C16" s="13">
        <f aca="true" t="shared" si="5" ref="C16:J16">C17+C18+C19</f>
        <v>10419</v>
      </c>
      <c r="D16" s="13">
        <f t="shared" si="5"/>
        <v>10824</v>
      </c>
      <c r="E16" s="13">
        <f t="shared" si="5"/>
        <v>6507</v>
      </c>
      <c r="F16" s="13">
        <f t="shared" si="5"/>
        <v>11699</v>
      </c>
      <c r="G16" s="13">
        <f t="shared" si="5"/>
        <v>19320</v>
      </c>
      <c r="H16" s="13">
        <f t="shared" si="5"/>
        <v>6248</v>
      </c>
      <c r="I16" s="13">
        <f t="shared" si="5"/>
        <v>1489</v>
      </c>
      <c r="J16" s="13">
        <f t="shared" si="5"/>
        <v>4576</v>
      </c>
      <c r="K16" s="11">
        <f t="shared" si="4"/>
        <v>78932</v>
      </c>
    </row>
    <row r="17" spans="1:11" ht="17.25" customHeight="1">
      <c r="A17" s="14" t="s">
        <v>94</v>
      </c>
      <c r="B17" s="13">
        <v>7805</v>
      </c>
      <c r="C17" s="13">
        <v>10375</v>
      </c>
      <c r="D17" s="13">
        <v>10795</v>
      </c>
      <c r="E17" s="13">
        <v>6461</v>
      </c>
      <c r="F17" s="13">
        <v>11629</v>
      </c>
      <c r="G17" s="13">
        <v>19235</v>
      </c>
      <c r="H17" s="13">
        <v>6214</v>
      </c>
      <c r="I17" s="13">
        <v>1486</v>
      </c>
      <c r="J17" s="13">
        <v>4555</v>
      </c>
      <c r="K17" s="11">
        <f t="shared" si="4"/>
        <v>78555</v>
      </c>
    </row>
    <row r="18" spans="1:11" ht="17.25" customHeight="1">
      <c r="A18" s="14" t="s">
        <v>95</v>
      </c>
      <c r="B18" s="13">
        <v>35</v>
      </c>
      <c r="C18" s="13">
        <v>36</v>
      </c>
      <c r="D18" s="13">
        <v>25</v>
      </c>
      <c r="E18" s="13">
        <v>36</v>
      </c>
      <c r="F18" s="13">
        <v>64</v>
      </c>
      <c r="G18" s="13">
        <v>77</v>
      </c>
      <c r="H18" s="13">
        <v>32</v>
      </c>
      <c r="I18" s="13">
        <v>2</v>
      </c>
      <c r="J18" s="13">
        <v>18</v>
      </c>
      <c r="K18" s="11">
        <f t="shared" si="4"/>
        <v>325</v>
      </c>
    </row>
    <row r="19" spans="1:11" ht="17.25" customHeight="1">
      <c r="A19" s="14" t="s">
        <v>96</v>
      </c>
      <c r="B19" s="13">
        <v>10</v>
      </c>
      <c r="C19" s="13">
        <v>8</v>
      </c>
      <c r="D19" s="13">
        <v>4</v>
      </c>
      <c r="E19" s="13">
        <v>10</v>
      </c>
      <c r="F19" s="13">
        <v>6</v>
      </c>
      <c r="G19" s="13">
        <v>8</v>
      </c>
      <c r="H19" s="13">
        <v>2</v>
      </c>
      <c r="I19" s="13">
        <v>1</v>
      </c>
      <c r="J19" s="13">
        <v>3</v>
      </c>
      <c r="K19" s="11">
        <f t="shared" si="4"/>
        <v>52</v>
      </c>
    </row>
    <row r="20" spans="1:11" ht="17.25" customHeight="1">
      <c r="A20" s="16" t="s">
        <v>22</v>
      </c>
      <c r="B20" s="11">
        <f>+B21+B22+B23</f>
        <v>88762</v>
      </c>
      <c r="C20" s="11">
        <f aca="true" t="shared" si="6" ref="C20:J20">+C21+C22+C23</f>
        <v>99902</v>
      </c>
      <c r="D20" s="11">
        <f t="shared" si="6"/>
        <v>127955</v>
      </c>
      <c r="E20" s="11">
        <f t="shared" si="6"/>
        <v>68558</v>
      </c>
      <c r="F20" s="11">
        <f t="shared" si="6"/>
        <v>126964</v>
      </c>
      <c r="G20" s="11">
        <f t="shared" si="6"/>
        <v>231899</v>
      </c>
      <c r="H20" s="11">
        <f t="shared" si="6"/>
        <v>66630</v>
      </c>
      <c r="I20" s="11">
        <f t="shared" si="6"/>
        <v>16327</v>
      </c>
      <c r="J20" s="11">
        <f t="shared" si="6"/>
        <v>49728</v>
      </c>
      <c r="K20" s="11">
        <f t="shared" si="4"/>
        <v>876725</v>
      </c>
    </row>
    <row r="21" spans="1:12" ht="17.25" customHeight="1">
      <c r="A21" s="12" t="s">
        <v>23</v>
      </c>
      <c r="B21" s="13">
        <v>46032</v>
      </c>
      <c r="C21" s="13">
        <v>57109</v>
      </c>
      <c r="D21" s="13">
        <v>73726</v>
      </c>
      <c r="E21" s="13">
        <v>38257</v>
      </c>
      <c r="F21" s="13">
        <v>67782</v>
      </c>
      <c r="G21" s="13">
        <v>110673</v>
      </c>
      <c r="H21" s="13">
        <v>34612</v>
      </c>
      <c r="I21" s="13">
        <v>9828</v>
      </c>
      <c r="J21" s="13">
        <v>27405</v>
      </c>
      <c r="K21" s="11">
        <f t="shared" si="4"/>
        <v>465424</v>
      </c>
      <c r="L21" s="50"/>
    </row>
    <row r="22" spans="1:12" ht="17.25" customHeight="1">
      <c r="A22" s="12" t="s">
        <v>24</v>
      </c>
      <c r="B22" s="13">
        <v>41574</v>
      </c>
      <c r="C22" s="13">
        <v>41476</v>
      </c>
      <c r="D22" s="13">
        <v>52923</v>
      </c>
      <c r="E22" s="13">
        <v>29493</v>
      </c>
      <c r="F22" s="13">
        <v>57943</v>
      </c>
      <c r="G22" s="13">
        <v>119191</v>
      </c>
      <c r="H22" s="13">
        <v>30975</v>
      </c>
      <c r="I22" s="13">
        <v>6271</v>
      </c>
      <c r="J22" s="13">
        <v>21855</v>
      </c>
      <c r="K22" s="11">
        <f t="shared" si="4"/>
        <v>401701</v>
      </c>
      <c r="L22" s="50"/>
    </row>
    <row r="23" spans="1:11" ht="17.25" customHeight="1">
      <c r="A23" s="12" t="s">
        <v>25</v>
      </c>
      <c r="B23" s="13">
        <v>1156</v>
      </c>
      <c r="C23" s="13">
        <v>1317</v>
      </c>
      <c r="D23" s="13">
        <v>1306</v>
      </c>
      <c r="E23" s="13">
        <v>808</v>
      </c>
      <c r="F23" s="13">
        <v>1239</v>
      </c>
      <c r="G23" s="13">
        <v>2035</v>
      </c>
      <c r="H23" s="13">
        <v>1043</v>
      </c>
      <c r="I23" s="13">
        <v>228</v>
      </c>
      <c r="J23" s="13">
        <v>468</v>
      </c>
      <c r="K23" s="11">
        <f t="shared" si="4"/>
        <v>9600</v>
      </c>
    </row>
    <row r="24" spans="1:11" ht="17.25" customHeight="1">
      <c r="A24" s="16" t="s">
        <v>26</v>
      </c>
      <c r="B24" s="13">
        <f>+B25+B26</f>
        <v>60079</v>
      </c>
      <c r="C24" s="13">
        <f aca="true" t="shared" si="7" ref="C24:J24">+C25+C26</f>
        <v>82987</v>
      </c>
      <c r="D24" s="13">
        <f t="shared" si="7"/>
        <v>96243</v>
      </c>
      <c r="E24" s="13">
        <f t="shared" si="7"/>
        <v>53778</v>
      </c>
      <c r="F24" s="13">
        <f t="shared" si="7"/>
        <v>69862</v>
      </c>
      <c r="G24" s="13">
        <f t="shared" si="7"/>
        <v>92868</v>
      </c>
      <c r="H24" s="13">
        <f t="shared" si="7"/>
        <v>40695</v>
      </c>
      <c r="I24" s="13">
        <f t="shared" si="7"/>
        <v>13647</v>
      </c>
      <c r="J24" s="13">
        <f t="shared" si="7"/>
        <v>41912</v>
      </c>
      <c r="K24" s="11">
        <f t="shared" si="4"/>
        <v>552071</v>
      </c>
    </row>
    <row r="25" spans="1:12" ht="17.25" customHeight="1">
      <c r="A25" s="12" t="s">
        <v>115</v>
      </c>
      <c r="B25" s="13">
        <v>40584</v>
      </c>
      <c r="C25" s="13">
        <v>58626</v>
      </c>
      <c r="D25" s="13">
        <v>71670</v>
      </c>
      <c r="E25" s="13">
        <v>40743</v>
      </c>
      <c r="F25" s="13">
        <v>48717</v>
      </c>
      <c r="G25" s="13">
        <v>62863</v>
      </c>
      <c r="H25" s="13">
        <v>28818</v>
      </c>
      <c r="I25" s="13">
        <v>10995</v>
      </c>
      <c r="J25" s="13">
        <v>30559</v>
      </c>
      <c r="K25" s="11">
        <f t="shared" si="4"/>
        <v>393575</v>
      </c>
      <c r="L25" s="50"/>
    </row>
    <row r="26" spans="1:12" ht="17.25" customHeight="1">
      <c r="A26" s="12" t="s">
        <v>116</v>
      </c>
      <c r="B26" s="13">
        <v>19495</v>
      </c>
      <c r="C26" s="13">
        <v>24361</v>
      </c>
      <c r="D26" s="13">
        <v>24573</v>
      </c>
      <c r="E26" s="13">
        <v>13035</v>
      </c>
      <c r="F26" s="13">
        <v>21145</v>
      </c>
      <c r="G26" s="13">
        <v>30005</v>
      </c>
      <c r="H26" s="13">
        <v>11877</v>
      </c>
      <c r="I26" s="13">
        <v>2652</v>
      </c>
      <c r="J26" s="13">
        <v>11353</v>
      </c>
      <c r="K26" s="11">
        <f t="shared" si="4"/>
        <v>158496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1930</v>
      </c>
      <c r="I27" s="11">
        <v>0</v>
      </c>
      <c r="J27" s="11">
        <v>0</v>
      </c>
      <c r="K27" s="11">
        <f t="shared" si="4"/>
        <v>1930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30092.77</v>
      </c>
      <c r="I35" s="19">
        <v>0</v>
      </c>
      <c r="J35" s="19">
        <v>0</v>
      </c>
      <c r="K35" s="23">
        <f>SUM(B35:J35)</f>
        <v>30092.77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890602.1</v>
      </c>
      <c r="C47" s="22">
        <f aca="true" t="shared" si="12" ref="C47:H47">+C48+C57</f>
        <v>1293388.6099999999</v>
      </c>
      <c r="D47" s="22">
        <f t="shared" si="12"/>
        <v>1638888.25</v>
      </c>
      <c r="E47" s="22">
        <f t="shared" si="12"/>
        <v>830262.7100000001</v>
      </c>
      <c r="F47" s="22">
        <f t="shared" si="12"/>
        <v>1210976.5699999998</v>
      </c>
      <c r="G47" s="22">
        <f t="shared" si="12"/>
        <v>1681819.6400000001</v>
      </c>
      <c r="H47" s="22">
        <f t="shared" si="12"/>
        <v>804300.9700000001</v>
      </c>
      <c r="I47" s="22">
        <f>+I48+I57</f>
        <v>273904.44999999995</v>
      </c>
      <c r="J47" s="22">
        <f>+J48+J57</f>
        <v>584916.43</v>
      </c>
      <c r="K47" s="22">
        <f>SUM(B47:J47)</f>
        <v>9209059.73</v>
      </c>
    </row>
    <row r="48" spans="1:11" ht="17.25" customHeight="1">
      <c r="A48" s="16" t="s">
        <v>108</v>
      </c>
      <c r="B48" s="23">
        <f>SUM(B49:B56)</f>
        <v>872933.77</v>
      </c>
      <c r="C48" s="23">
        <f aca="true" t="shared" si="13" ref="C48:J48">SUM(C49:C56)</f>
        <v>1268426.89</v>
      </c>
      <c r="D48" s="23">
        <f t="shared" si="13"/>
        <v>1613630.04</v>
      </c>
      <c r="E48" s="23">
        <f t="shared" si="13"/>
        <v>807325.7000000001</v>
      </c>
      <c r="F48" s="23">
        <f t="shared" si="13"/>
        <v>1187665.5899999999</v>
      </c>
      <c r="G48" s="23">
        <f t="shared" si="13"/>
        <v>1652227.7000000002</v>
      </c>
      <c r="H48" s="23">
        <f t="shared" si="13"/>
        <v>783957.6000000001</v>
      </c>
      <c r="I48" s="23">
        <f t="shared" si="13"/>
        <v>273904.44999999995</v>
      </c>
      <c r="J48" s="23">
        <f t="shared" si="13"/>
        <v>571034.9</v>
      </c>
      <c r="K48" s="23">
        <f aca="true" t="shared" si="14" ref="K48:K57">SUM(B48:J48)</f>
        <v>9031106.64</v>
      </c>
    </row>
    <row r="49" spans="1:11" ht="17.25" customHeight="1">
      <c r="A49" s="34" t="s">
        <v>43</v>
      </c>
      <c r="B49" s="23">
        <f aca="true" t="shared" si="15" ref="B49:H49">ROUND(B30*B7,2)</f>
        <v>870302.69</v>
      </c>
      <c r="C49" s="23">
        <f t="shared" si="15"/>
        <v>1261784.98</v>
      </c>
      <c r="D49" s="23">
        <f t="shared" si="15"/>
        <v>1609478.12</v>
      </c>
      <c r="E49" s="23">
        <f t="shared" si="15"/>
        <v>805083.92</v>
      </c>
      <c r="F49" s="23">
        <f t="shared" si="15"/>
        <v>1184219.65</v>
      </c>
      <c r="G49" s="23">
        <f t="shared" si="15"/>
        <v>1647308.56</v>
      </c>
      <c r="H49" s="23">
        <f t="shared" si="15"/>
        <v>751327.78</v>
      </c>
      <c r="I49" s="23">
        <f>ROUND(I30*I7,2)</f>
        <v>272838.73</v>
      </c>
      <c r="J49" s="23">
        <f>ROUND(J30*J7,2)</f>
        <v>568817.86</v>
      </c>
      <c r="K49" s="23">
        <f t="shared" si="14"/>
        <v>8971162.29</v>
      </c>
    </row>
    <row r="50" spans="1:11" ht="17.25" customHeight="1">
      <c r="A50" s="34" t="s">
        <v>44</v>
      </c>
      <c r="B50" s="19">
        <v>0</v>
      </c>
      <c r="C50" s="23">
        <f>ROUND(C31*C7,2)</f>
        <v>2804.66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2804.66</v>
      </c>
    </row>
    <row r="51" spans="1:11" ht="17.25" customHeight="1">
      <c r="A51" s="64" t="s">
        <v>104</v>
      </c>
      <c r="B51" s="65">
        <f aca="true" t="shared" si="16" ref="B51:H51">ROUND(B32*B7,2)</f>
        <v>-1460.6</v>
      </c>
      <c r="C51" s="65">
        <f t="shared" si="16"/>
        <v>-1936.47</v>
      </c>
      <c r="D51" s="65">
        <f t="shared" si="16"/>
        <v>-2233.84</v>
      </c>
      <c r="E51" s="65">
        <f t="shared" si="16"/>
        <v>-1203.62</v>
      </c>
      <c r="F51" s="65">
        <f t="shared" si="16"/>
        <v>-1835.58</v>
      </c>
      <c r="G51" s="65">
        <f t="shared" si="16"/>
        <v>-2510.94</v>
      </c>
      <c r="H51" s="65">
        <f t="shared" si="16"/>
        <v>-1177.99</v>
      </c>
      <c r="I51" s="19">
        <v>0</v>
      </c>
      <c r="J51" s="19">
        <v>0</v>
      </c>
      <c r="K51" s="65">
        <f>SUM(B51:J51)</f>
        <v>-12359.04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30092.77</v>
      </c>
      <c r="I53" s="31">
        <f>+I35</f>
        <v>0</v>
      </c>
      <c r="J53" s="31">
        <f>+J35</f>
        <v>0</v>
      </c>
      <c r="K53" s="23">
        <f t="shared" si="14"/>
        <v>30092.77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-117404</v>
      </c>
      <c r="C61" s="35">
        <f t="shared" si="17"/>
        <v>-178556.39</v>
      </c>
      <c r="D61" s="35">
        <f t="shared" si="17"/>
        <v>-163692.54</v>
      </c>
      <c r="E61" s="35">
        <f t="shared" si="17"/>
        <v>-109016</v>
      </c>
      <c r="F61" s="35">
        <f t="shared" si="17"/>
        <v>-124405.43</v>
      </c>
      <c r="G61" s="35">
        <f t="shared" si="17"/>
        <v>-156974.4</v>
      </c>
      <c r="H61" s="35">
        <f t="shared" si="17"/>
        <v>-128464</v>
      </c>
      <c r="I61" s="35">
        <f t="shared" si="17"/>
        <v>-25813.18</v>
      </c>
      <c r="J61" s="35">
        <f t="shared" si="17"/>
        <v>-66304</v>
      </c>
      <c r="K61" s="35">
        <f>SUM(B61:J61)</f>
        <v>-1070629.9400000002</v>
      </c>
    </row>
    <row r="62" spans="1:11" ht="18.75" customHeight="1">
      <c r="A62" s="16" t="s">
        <v>74</v>
      </c>
      <c r="B62" s="35">
        <f aca="true" t="shared" si="18" ref="B62:J62">B63+B64+B65+B66+B67+B68</f>
        <v>-116404</v>
      </c>
      <c r="C62" s="35">
        <f t="shared" si="18"/>
        <v>-177504</v>
      </c>
      <c r="D62" s="35">
        <f t="shared" si="18"/>
        <v>-162504</v>
      </c>
      <c r="E62" s="35">
        <f t="shared" si="18"/>
        <v>-108016</v>
      </c>
      <c r="F62" s="35">
        <f t="shared" si="18"/>
        <v>-121484</v>
      </c>
      <c r="G62" s="35">
        <f t="shared" si="18"/>
        <v>-153968</v>
      </c>
      <c r="H62" s="35">
        <f t="shared" si="18"/>
        <v>-128464</v>
      </c>
      <c r="I62" s="35">
        <f t="shared" si="18"/>
        <v>-23164</v>
      </c>
      <c r="J62" s="35">
        <f t="shared" si="18"/>
        <v>-66304</v>
      </c>
      <c r="K62" s="35">
        <f aca="true" t="shared" si="19" ref="K62:K91">SUM(B62:J62)</f>
        <v>-1057812</v>
      </c>
    </row>
    <row r="63" spans="1:11" ht="18.75" customHeight="1">
      <c r="A63" s="12" t="s">
        <v>75</v>
      </c>
      <c r="B63" s="35">
        <f>-ROUND(B9*$D$3,2)</f>
        <v>-116404</v>
      </c>
      <c r="C63" s="35">
        <f aca="true" t="shared" si="20" ref="C63:J63">-ROUND(C9*$D$3,2)</f>
        <v>-177504</v>
      </c>
      <c r="D63" s="35">
        <f t="shared" si="20"/>
        <v>-162504</v>
      </c>
      <c r="E63" s="35">
        <f t="shared" si="20"/>
        <v>-108016</v>
      </c>
      <c r="F63" s="35">
        <f t="shared" si="20"/>
        <v>-121484</v>
      </c>
      <c r="G63" s="35">
        <f t="shared" si="20"/>
        <v>-153968</v>
      </c>
      <c r="H63" s="35">
        <f t="shared" si="20"/>
        <v>-128464</v>
      </c>
      <c r="I63" s="35">
        <f t="shared" si="20"/>
        <v>-23164</v>
      </c>
      <c r="J63" s="35">
        <f t="shared" si="20"/>
        <v>-66304</v>
      </c>
      <c r="K63" s="35">
        <f t="shared" si="19"/>
        <v>-1057812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-1052.39</v>
      </c>
      <c r="D69" s="65">
        <f>SUM(D70:D102)</f>
        <v>-1188.5400000000002</v>
      </c>
      <c r="E69" s="65">
        <f aca="true" t="shared" si="21" ref="E69:J69">SUM(E70:E102)</f>
        <v>-1000</v>
      </c>
      <c r="F69" s="65">
        <f t="shared" si="21"/>
        <v>-2921.43</v>
      </c>
      <c r="G69" s="65">
        <f t="shared" si="21"/>
        <v>-3006.4</v>
      </c>
      <c r="H69" s="65">
        <f t="shared" si="21"/>
        <v>0</v>
      </c>
      <c r="I69" s="65">
        <f t="shared" si="21"/>
        <v>-2649.18</v>
      </c>
      <c r="J69" s="65">
        <f t="shared" si="21"/>
        <v>0</v>
      </c>
      <c r="K69" s="65">
        <f t="shared" si="19"/>
        <v>-12817.94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-2500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773198.1</v>
      </c>
      <c r="C106" s="24">
        <f t="shared" si="22"/>
        <v>1114832.22</v>
      </c>
      <c r="D106" s="24">
        <f t="shared" si="22"/>
        <v>1475195.71</v>
      </c>
      <c r="E106" s="24">
        <f t="shared" si="22"/>
        <v>721246.7100000001</v>
      </c>
      <c r="F106" s="24">
        <f t="shared" si="22"/>
        <v>1086571.14</v>
      </c>
      <c r="G106" s="24">
        <f t="shared" si="22"/>
        <v>1524845.2400000002</v>
      </c>
      <c r="H106" s="24">
        <f t="shared" si="22"/>
        <v>675836.9700000001</v>
      </c>
      <c r="I106" s="24">
        <f>+I107+I108</f>
        <v>248091.26999999996</v>
      </c>
      <c r="J106" s="24">
        <f>+J107+J108</f>
        <v>518612.43000000005</v>
      </c>
      <c r="K106" s="46">
        <f>SUM(B106:J106)</f>
        <v>8138429.789999999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755529.77</v>
      </c>
      <c r="C107" s="24">
        <f t="shared" si="23"/>
        <v>1089870.5</v>
      </c>
      <c r="D107" s="24">
        <f t="shared" si="23"/>
        <v>1449937.5</v>
      </c>
      <c r="E107" s="24">
        <f t="shared" si="23"/>
        <v>698309.7000000001</v>
      </c>
      <c r="F107" s="24">
        <f t="shared" si="23"/>
        <v>1063260.16</v>
      </c>
      <c r="G107" s="24">
        <f t="shared" si="23"/>
        <v>1495253.3000000003</v>
      </c>
      <c r="H107" s="24">
        <f t="shared" si="23"/>
        <v>655493.6000000001</v>
      </c>
      <c r="I107" s="24">
        <f t="shared" si="23"/>
        <v>248091.26999999996</v>
      </c>
      <c r="J107" s="24">
        <f t="shared" si="23"/>
        <v>504730.9</v>
      </c>
      <c r="K107" s="46">
        <f>SUM(B107:J107)</f>
        <v>7960476.699999999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8138429.769999999</v>
      </c>
      <c r="L114" s="52"/>
    </row>
    <row r="115" spans="1:11" ht="18.75" customHeight="1">
      <c r="A115" s="26" t="s">
        <v>70</v>
      </c>
      <c r="B115" s="27">
        <v>103209.49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103209.49</v>
      </c>
    </row>
    <row r="116" spans="1:11" ht="18.75" customHeight="1">
      <c r="A116" s="26" t="s">
        <v>71</v>
      </c>
      <c r="B116" s="27">
        <v>669988.61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669988.61</v>
      </c>
    </row>
    <row r="117" spans="1:11" ht="18.75" customHeight="1">
      <c r="A117" s="26" t="s">
        <v>72</v>
      </c>
      <c r="B117" s="38">
        <v>0</v>
      </c>
      <c r="C117" s="27">
        <f>+C106</f>
        <v>1114832.22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1114832.22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1373699.64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1373699.64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101496.07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101496.07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714034.24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714034.24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7212.47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7212.47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208079.55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208079.55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370914.95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370914.95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60369.41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60369.41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447207.22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447207.22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463756.58</v>
      </c>
      <c r="H126" s="38">
        <v>0</v>
      </c>
      <c r="I126" s="38">
        <v>0</v>
      </c>
      <c r="J126" s="38">
        <v>0</v>
      </c>
      <c r="K126" s="39">
        <f t="shared" si="25"/>
        <v>463756.58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40316.34</v>
      </c>
      <c r="H127" s="38">
        <v>0</v>
      </c>
      <c r="I127" s="38">
        <v>0</v>
      </c>
      <c r="J127" s="38">
        <v>0</v>
      </c>
      <c r="K127" s="39">
        <f t="shared" si="25"/>
        <v>40316.34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222098.68</v>
      </c>
      <c r="H128" s="38">
        <v>0</v>
      </c>
      <c r="I128" s="38">
        <v>0</v>
      </c>
      <c r="J128" s="38">
        <v>0</v>
      </c>
      <c r="K128" s="39">
        <f t="shared" si="25"/>
        <v>222098.68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192794.4</v>
      </c>
      <c r="H129" s="38">
        <v>0</v>
      </c>
      <c r="I129" s="38">
        <v>0</v>
      </c>
      <c r="J129" s="38">
        <v>0</v>
      </c>
      <c r="K129" s="39">
        <f t="shared" si="25"/>
        <v>192794.4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605879.23</v>
      </c>
      <c r="H130" s="38">
        <v>0</v>
      </c>
      <c r="I130" s="38">
        <v>0</v>
      </c>
      <c r="J130" s="38">
        <v>0</v>
      </c>
      <c r="K130" s="39">
        <f t="shared" si="25"/>
        <v>605879.23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240189.31</v>
      </c>
      <c r="I131" s="38">
        <v>0</v>
      </c>
      <c r="J131" s="38">
        <v>0</v>
      </c>
      <c r="K131" s="39">
        <f t="shared" si="25"/>
        <v>240189.31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435647.66</v>
      </c>
      <c r="I132" s="38">
        <v>0</v>
      </c>
      <c r="J132" s="38">
        <v>0</v>
      </c>
      <c r="K132" s="39">
        <f t="shared" si="25"/>
        <v>435647.66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248091.27</v>
      </c>
      <c r="J133" s="38"/>
      <c r="K133" s="39">
        <f t="shared" si="25"/>
        <v>248091.27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518612.43</v>
      </c>
      <c r="K134" s="42">
        <f t="shared" si="25"/>
        <v>518612.43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2018-02-26T12:28:03Z</dcterms:modified>
  <cp:category/>
  <cp:version/>
  <cp:contentType/>
  <cp:contentStatus/>
</cp:coreProperties>
</file>