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<sst xmlns="http://schemas.openxmlformats.org/spreadsheetml/2006/main" count="138" uniqueCount="138">
  <si>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</si>
  <si>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</si>
  <si>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</si>
  <si>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</si>
  <si>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</si>
  <si>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</si>
  <si>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</si>
  <si>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</si>
  <si>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</si>
  <si>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</si>
  <si>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</si>
  <si>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</si>
  <si>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</si>
  <si>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</si>
  <si>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</si>
  <si>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</si>
  <si>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</si>
  <si>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</si>
  <si>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</si>
  <si>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</si>
  <si>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</si>
  <si>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</si>
  <si>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</si>
  <si>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</si>
  <si>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</si>
  <si>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</si>
  <si>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</si>
  <si>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</si>
  <si>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</si>
  <si>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</si>
  <si>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</si>
  <si>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</si>
  <si>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</si>
  <si>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</si>
  <si>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</si>
  <si>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</si>
  <si>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</si>
  <si>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</si>
  <si>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</si>
  <si>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</si>
  <si>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</si>
  <si>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</si>
  <si>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</si>
  <si>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</si>
  <si>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</si>
  <si>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</si>
  <si>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</si>
  <si>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</si>
  <si>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</si>
  <si>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</si>
  <si>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</si>
  <si>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</si>
  <si>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</si>
  <si>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</si>
  <si>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</si>
  <si>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</si>
  <si>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</si>
  <si>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</si>
  <si>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</si>
  <si>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</si>
  <si>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</si>
  <si>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</si>
  <si>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</si>
  <si>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</si>
  <si>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</si>
  <si>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</si>
  <si>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</si>
  <si>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</si>
  <si>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</si>
  <si>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</si>
  <si>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</si>
  <si>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</si>
  <si>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</si>
  <si>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</si>
  <si>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</si>
  <si>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</si>
  <si>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</si>
  <si>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</si>
  <si>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</si>
  <si>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</si>
  <si>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</si>
  <si>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</si>
  <si>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</si>
  <si>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</si>
  <si>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</si>
  <si>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</si>
  <si>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</si>
  <si>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</si>
  <si>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</si>
  <si>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</si>
  <si>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</si>
  <si>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</si>
  <si>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</si>
  <si>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</si>
  <si>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</si>
  <si>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</si>
  <si>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</si>
  <si>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</si>
  <si>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</si>
  <si>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</si>
  <si>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</si>
  <si>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</si>
  <si>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</si>
  <si>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</si>
  <si>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</si>
  <si>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</si>
  <si>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</si>
  <si>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</si>
  <si>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</si>
  <si>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</si>
  <si>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</si>
  <si>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</si>
  <si>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</si>
  <si>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</si>
  <si>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</si>
  <si>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</si>
  <si>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</si>
  <si>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</si>
  <si>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</si>
  <si>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</si>
  <si>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</si>
  <si>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</si>
  <si>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</si>
  <si>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</si>
  <si>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</si>
  <si>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</si>
  <si>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</si>
  <si>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</si>
  <si>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</si>
  <si>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</si>
  <si>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</si>
  <si>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</si>
  <si>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</si>
  <si>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</si>
  <si>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</si>
  <si>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</si>
  <si>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</si>
  <si>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16/02/18 - VENCIMENTO 23/02/18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</si>
</sst>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551259</v>
      </c>
      <c r="C7" s="9">
        <f t="shared" si="0"/>
        <v>685701</v>
      </c>
      <c r="D7" s="9">
        <f t="shared" si="0"/>
        <v>745402</v>
      </c>
      <c r="E7" s="9">
        <f t="shared" si="0"/>
        <v>494654</v>
      </c>
      <c r="F7" s="9">
        <f t="shared" si="0"/>
        <v>673099</v>
      </c>
      <c r="G7" s="9">
        <f t="shared" si="0"/>
        <v>1171856</v>
      </c>
      <c r="H7" s="9">
        <f t="shared" si="0"/>
        <v>511173</v>
      </c>
      <c r="I7" s="9">
        <f t="shared" si="0"/>
        <v>114014</v>
      </c>
      <c r="J7" s="9">
        <f t="shared" si="0"/>
        <v>305709</v>
      </c>
      <c r="K7" s="9">
        <f t="shared" si="0"/>
        <v>5252867</v>
      </c>
      <c r="L7" s="50"/>
    </row>
    <row r="8" spans="1:11" ht="17.25" customHeight="1">
      <c r="A8" s="10" t="s">
        <v>97</v>
      </c>
      <c r="B8" s="11">
        <f>B9+B12+B16</f>
        <v>280485</v>
      </c>
      <c r="C8" s="11">
        <f aca="true" t="shared" si="1" ref="C8:J8">C9+C12+C16</f>
        <v>358894</v>
      </c>
      <c r="D8" s="11">
        <f t="shared" si="1"/>
        <v>361234</v>
      </c>
      <c r="E8" s="11">
        <f t="shared" si="1"/>
        <v>259530</v>
      </c>
      <c r="F8" s="11">
        <f t="shared" si="1"/>
        <v>333482</v>
      </c>
      <c r="G8" s="11">
        <f t="shared" si="1"/>
        <v>576746</v>
      </c>
      <c r="H8" s="11">
        <f t="shared" si="1"/>
        <v>283267</v>
      </c>
      <c r="I8" s="11">
        <f t="shared" si="1"/>
        <v>53375</v>
      </c>
      <c r="J8" s="11">
        <f t="shared" si="1"/>
        <v>149710</v>
      </c>
      <c r="K8" s="11">
        <f>SUM(B8:J8)</f>
        <v>2656723</v>
      </c>
    </row>
    <row r="9" spans="1:11" ht="17.25" customHeight="1">
      <c r="A9" s="15" t="s">
        <v>16</v>
      </c>
      <c r="B9" s="13">
        <f>+B10+B11</f>
        <v>36781</v>
      </c>
      <c r="C9" s="13">
        <f aca="true" t="shared" si="2" ref="C9:J9">+C10+C11</f>
        <v>49957</v>
      </c>
      <c r="D9" s="13">
        <f t="shared" si="2"/>
        <v>43921</v>
      </c>
      <c r="E9" s="13">
        <f t="shared" si="2"/>
        <v>34273</v>
      </c>
      <c r="F9" s="13">
        <f t="shared" si="2"/>
        <v>37435</v>
      </c>
      <c r="G9" s="13">
        <f t="shared" si="2"/>
        <v>50390</v>
      </c>
      <c r="H9" s="13">
        <f t="shared" si="2"/>
        <v>45804</v>
      </c>
      <c r="I9" s="13">
        <f t="shared" si="2"/>
        <v>8143</v>
      </c>
      <c r="J9" s="13">
        <f t="shared" si="2"/>
        <v>17236</v>
      </c>
      <c r="K9" s="11">
        <f>SUM(B9:J9)</f>
        <v>323940</v>
      </c>
    </row>
    <row r="10" spans="1:11" ht="17.25" customHeight="1">
      <c r="A10" s="29" t="s">
        <v>17</v>
      </c>
      <c r="B10" s="13">
        <v>36781</v>
      </c>
      <c r="C10" s="13">
        <v>49957</v>
      </c>
      <c r="D10" s="13">
        <v>43921</v>
      </c>
      <c r="E10" s="13">
        <v>34273</v>
      </c>
      <c r="F10" s="13">
        <v>37435</v>
      </c>
      <c r="G10" s="13">
        <v>50390</v>
      </c>
      <c r="H10" s="13">
        <v>45804</v>
      </c>
      <c r="I10" s="13">
        <v>8143</v>
      </c>
      <c r="J10" s="13">
        <v>17236</v>
      </c>
      <c r="K10" s="11">
        <f>SUM(B10:J10)</f>
        <v>323940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231090</v>
      </c>
      <c r="C12" s="17">
        <f t="shared" si="3"/>
        <v>292428</v>
      </c>
      <c r="D12" s="17">
        <f t="shared" si="3"/>
        <v>301247</v>
      </c>
      <c r="E12" s="17">
        <f t="shared" si="3"/>
        <v>214190</v>
      </c>
      <c r="F12" s="17">
        <f t="shared" si="3"/>
        <v>277917</v>
      </c>
      <c r="G12" s="17">
        <f t="shared" si="3"/>
        <v>494538</v>
      </c>
      <c r="H12" s="17">
        <f t="shared" si="3"/>
        <v>225442</v>
      </c>
      <c r="I12" s="17">
        <f t="shared" si="3"/>
        <v>42512</v>
      </c>
      <c r="J12" s="17">
        <f t="shared" si="3"/>
        <v>125862</v>
      </c>
      <c r="K12" s="11">
        <f aca="true" t="shared" si="4" ref="K12:K27">SUM(B12:J12)</f>
        <v>2205226</v>
      </c>
    </row>
    <row r="13" spans="1:13" ht="17.25" customHeight="1">
      <c r="A13" s="14" t="s">
        <v>19</v>
      </c>
      <c r="B13" s="13">
        <v>113419</v>
      </c>
      <c r="C13" s="13">
        <v>152794</v>
      </c>
      <c r="D13" s="13">
        <v>162901</v>
      </c>
      <c r="E13" s="13">
        <v>110570</v>
      </c>
      <c r="F13" s="13">
        <v>143990</v>
      </c>
      <c r="G13" s="13">
        <v>240239</v>
      </c>
      <c r="H13" s="13">
        <v>109007</v>
      </c>
      <c r="I13" s="13">
        <v>24481</v>
      </c>
      <c r="J13" s="13">
        <v>67003</v>
      </c>
      <c r="K13" s="11">
        <f t="shared" si="4"/>
        <v>1124404</v>
      </c>
      <c r="L13" s="50"/>
      <c r="M13" s="51"/>
    </row>
    <row r="14" spans="1:12" ht="17.25" customHeight="1">
      <c r="A14" s="14" t="s">
        <v>20</v>
      </c>
      <c r="B14" s="13">
        <v>111106</v>
      </c>
      <c r="C14" s="13">
        <v>130804</v>
      </c>
      <c r="D14" s="13">
        <v>131517</v>
      </c>
      <c r="E14" s="13">
        <v>96885</v>
      </c>
      <c r="F14" s="13">
        <v>127436</v>
      </c>
      <c r="G14" s="13">
        <v>243883</v>
      </c>
      <c r="H14" s="13">
        <v>107136</v>
      </c>
      <c r="I14" s="13">
        <v>16471</v>
      </c>
      <c r="J14" s="13">
        <v>56484</v>
      </c>
      <c r="K14" s="11">
        <f t="shared" si="4"/>
        <v>1021722</v>
      </c>
      <c r="L14" s="50"/>
    </row>
    <row r="15" spans="1:11" ht="17.25" customHeight="1">
      <c r="A15" s="14" t="s">
        <v>21</v>
      </c>
      <c r="B15" s="13">
        <v>6565</v>
      </c>
      <c r="C15" s="13">
        <v>8830</v>
      </c>
      <c r="D15" s="13">
        <v>6829</v>
      </c>
      <c r="E15" s="13">
        <v>6735</v>
      </c>
      <c r="F15" s="13">
        <v>6491</v>
      </c>
      <c r="G15" s="13">
        <v>10416</v>
      </c>
      <c r="H15" s="13">
        <v>9299</v>
      </c>
      <c r="I15" s="13">
        <v>1560</v>
      </c>
      <c r="J15" s="13">
        <v>2375</v>
      </c>
      <c r="K15" s="11">
        <f t="shared" si="4"/>
        <v>59100</v>
      </c>
    </row>
    <row r="16" spans="1:11" ht="17.25" customHeight="1">
      <c r="A16" s="15" t="s">
        <v>93</v>
      </c>
      <c r="B16" s="13">
        <f>B17+B18+B19</f>
        <v>12614</v>
      </c>
      <c r="C16" s="13">
        <f aca="true" t="shared" si="5" ref="C16:J16">C17+C18+C19</f>
        <v>16509</v>
      </c>
      <c r="D16" s="13">
        <f t="shared" si="5"/>
        <v>16066</v>
      </c>
      <c r="E16" s="13">
        <f t="shared" si="5"/>
        <v>11067</v>
      </c>
      <c r="F16" s="13">
        <f t="shared" si="5"/>
        <v>18130</v>
      </c>
      <c r="G16" s="13">
        <f t="shared" si="5"/>
        <v>31818</v>
      </c>
      <c r="H16" s="13">
        <f t="shared" si="5"/>
        <v>12021</v>
      </c>
      <c r="I16" s="13">
        <f t="shared" si="5"/>
        <v>2720</v>
      </c>
      <c r="J16" s="13">
        <f t="shared" si="5"/>
        <v>6612</v>
      </c>
      <c r="K16" s="11">
        <f t="shared" si="4"/>
        <v>127557</v>
      </c>
    </row>
    <row r="17" spans="1:11" ht="17.25" customHeight="1">
      <c r="A17" s="14" t="s">
        <v>94</v>
      </c>
      <c r="B17" s="13">
        <v>12527</v>
      </c>
      <c r="C17" s="13">
        <v>16435</v>
      </c>
      <c r="D17" s="13">
        <v>16019</v>
      </c>
      <c r="E17" s="13">
        <v>11013</v>
      </c>
      <c r="F17" s="13">
        <v>18034</v>
      </c>
      <c r="G17" s="13">
        <v>31663</v>
      </c>
      <c r="H17" s="13">
        <v>11953</v>
      </c>
      <c r="I17" s="13">
        <v>2708</v>
      </c>
      <c r="J17" s="13">
        <v>6573</v>
      </c>
      <c r="K17" s="11">
        <f t="shared" si="4"/>
        <v>126925</v>
      </c>
    </row>
    <row r="18" spans="1:11" ht="17.25" customHeight="1">
      <c r="A18" s="14" t="s">
        <v>95</v>
      </c>
      <c r="B18" s="13">
        <v>62</v>
      </c>
      <c r="C18" s="13">
        <v>60</v>
      </c>
      <c r="D18" s="13">
        <v>39</v>
      </c>
      <c r="E18" s="13">
        <v>40</v>
      </c>
      <c r="F18" s="13">
        <v>82</v>
      </c>
      <c r="G18" s="13">
        <v>133</v>
      </c>
      <c r="H18" s="13">
        <v>57</v>
      </c>
      <c r="I18" s="13">
        <v>9</v>
      </c>
      <c r="J18" s="13">
        <v>31</v>
      </c>
      <c r="K18" s="11">
        <f t="shared" si="4"/>
        <v>513</v>
      </c>
    </row>
    <row r="19" spans="1:11" ht="17.25" customHeight="1">
      <c r="A19" s="14" t="s">
        <v>96</v>
      </c>
      <c r="B19" s="13">
        <v>25</v>
      </c>
      <c r="C19" s="13">
        <v>14</v>
      </c>
      <c r="D19" s="13">
        <v>8</v>
      </c>
      <c r="E19" s="13">
        <v>14</v>
      </c>
      <c r="F19" s="13">
        <v>14</v>
      </c>
      <c r="G19" s="13">
        <v>22</v>
      </c>
      <c r="H19" s="13">
        <v>11</v>
      </c>
      <c r="I19" s="13">
        <v>3</v>
      </c>
      <c r="J19" s="13">
        <v>8</v>
      </c>
      <c r="K19" s="11">
        <f t="shared" si="4"/>
        <v>119</v>
      </c>
    </row>
    <row r="20" spans="1:11" ht="17.25" customHeight="1">
      <c r="A20" s="16" t="s">
        <v>22</v>
      </c>
      <c r="B20" s="11">
        <f>+B21+B22+B23</f>
        <v>170030</v>
      </c>
      <c r="C20" s="11">
        <f aca="true" t="shared" si="6" ref="C20:J20">+C21+C22+C23</f>
        <v>188443</v>
      </c>
      <c r="D20" s="11">
        <f t="shared" si="6"/>
        <v>223275</v>
      </c>
      <c r="E20" s="11">
        <f t="shared" si="6"/>
        <v>138974</v>
      </c>
      <c r="F20" s="11">
        <f t="shared" si="6"/>
        <v>222212</v>
      </c>
      <c r="G20" s="11">
        <f t="shared" si="6"/>
        <v>425553</v>
      </c>
      <c r="H20" s="11">
        <f t="shared" si="6"/>
        <v>141237</v>
      </c>
      <c r="I20" s="11">
        <f t="shared" si="6"/>
        <v>34220</v>
      </c>
      <c r="J20" s="11">
        <f t="shared" si="6"/>
        <v>87629</v>
      </c>
      <c r="K20" s="11">
        <f t="shared" si="4"/>
        <v>1631573</v>
      </c>
    </row>
    <row r="21" spans="1:12" ht="17.25" customHeight="1">
      <c r="A21" s="12" t="s">
        <v>23</v>
      </c>
      <c r="B21" s="13">
        <v>92035</v>
      </c>
      <c r="C21" s="13">
        <v>112368</v>
      </c>
      <c r="D21" s="13">
        <v>135361</v>
      </c>
      <c r="E21" s="13">
        <v>80781</v>
      </c>
      <c r="F21" s="13">
        <v>128268</v>
      </c>
      <c r="G21" s="13">
        <v>226463</v>
      </c>
      <c r="H21" s="13">
        <v>79994</v>
      </c>
      <c r="I21" s="13">
        <v>21537</v>
      </c>
      <c r="J21" s="13">
        <v>51709</v>
      </c>
      <c r="K21" s="11">
        <f t="shared" si="4"/>
        <v>928516</v>
      </c>
      <c r="L21" s="50"/>
    </row>
    <row r="22" spans="1:12" ht="17.25" customHeight="1">
      <c r="A22" s="12" t="s">
        <v>24</v>
      </c>
      <c r="B22" s="13">
        <v>74999</v>
      </c>
      <c r="C22" s="13">
        <v>72724</v>
      </c>
      <c r="D22" s="13">
        <v>84793</v>
      </c>
      <c r="E22" s="13">
        <v>55721</v>
      </c>
      <c r="F22" s="13">
        <v>90967</v>
      </c>
      <c r="G22" s="13">
        <v>193959</v>
      </c>
      <c r="H22" s="13">
        <v>57908</v>
      </c>
      <c r="I22" s="13">
        <v>12001</v>
      </c>
      <c r="J22" s="13">
        <v>34812</v>
      </c>
      <c r="K22" s="11">
        <f t="shared" si="4"/>
        <v>677884</v>
      </c>
      <c r="L22" s="50"/>
    </row>
    <row r="23" spans="1:11" ht="17.25" customHeight="1">
      <c r="A23" s="12" t="s">
        <v>25</v>
      </c>
      <c r="B23" s="13">
        <v>2996</v>
      </c>
      <c r="C23" s="13">
        <v>3351</v>
      </c>
      <c r="D23" s="13">
        <v>3121</v>
      </c>
      <c r="E23" s="13">
        <v>2472</v>
      </c>
      <c r="F23" s="13">
        <v>2977</v>
      </c>
      <c r="G23" s="13">
        <v>5131</v>
      </c>
      <c r="H23" s="13">
        <v>3335</v>
      </c>
      <c r="I23" s="13">
        <v>682</v>
      </c>
      <c r="J23" s="13">
        <v>1108</v>
      </c>
      <c r="K23" s="11">
        <f t="shared" si="4"/>
        <v>25173</v>
      </c>
    </row>
    <row r="24" spans="1:11" ht="17.25" customHeight="1">
      <c r="A24" s="16" t="s">
        <v>26</v>
      </c>
      <c r="B24" s="13">
        <f>+B25+B26</f>
        <v>100744</v>
      </c>
      <c r="C24" s="13">
        <f aca="true" t="shared" si="7" ref="C24:J24">+C25+C26</f>
        <v>138364</v>
      </c>
      <c r="D24" s="13">
        <f t="shared" si="7"/>
        <v>160893</v>
      </c>
      <c r="E24" s="13">
        <f t="shared" si="7"/>
        <v>96150</v>
      </c>
      <c r="F24" s="13">
        <f t="shared" si="7"/>
        <v>117405</v>
      </c>
      <c r="G24" s="13">
        <f t="shared" si="7"/>
        <v>169557</v>
      </c>
      <c r="H24" s="13">
        <f t="shared" si="7"/>
        <v>81385</v>
      </c>
      <c r="I24" s="13">
        <f t="shared" si="7"/>
        <v>26419</v>
      </c>
      <c r="J24" s="13">
        <f t="shared" si="7"/>
        <v>68370</v>
      </c>
      <c r="K24" s="11">
        <f t="shared" si="4"/>
        <v>959287</v>
      </c>
    </row>
    <row r="25" spans="1:12" ht="17.25" customHeight="1">
      <c r="A25" s="12" t="s">
        <v>115</v>
      </c>
      <c r="B25" s="13">
        <v>66437</v>
      </c>
      <c r="C25" s="13">
        <v>98850</v>
      </c>
      <c r="D25" s="13">
        <v>118537</v>
      </c>
      <c r="E25" s="13">
        <v>72263</v>
      </c>
      <c r="F25" s="13">
        <v>81014</v>
      </c>
      <c r="G25" s="13">
        <v>115789</v>
      </c>
      <c r="H25" s="13">
        <v>57515</v>
      </c>
      <c r="I25" s="13">
        <v>20861</v>
      </c>
      <c r="J25" s="13">
        <v>48992</v>
      </c>
      <c r="K25" s="11">
        <f t="shared" si="4"/>
        <v>680258</v>
      </c>
      <c r="L25" s="50"/>
    </row>
    <row r="26" spans="1:12" ht="17.25" customHeight="1">
      <c r="A26" s="12" t="s">
        <v>116</v>
      </c>
      <c r="B26" s="13">
        <v>34307</v>
      </c>
      <c r="C26" s="13">
        <v>39514</v>
      </c>
      <c r="D26" s="13">
        <v>42356</v>
      </c>
      <c r="E26" s="13">
        <v>23887</v>
      </c>
      <c r="F26" s="13">
        <v>36391</v>
      </c>
      <c r="G26" s="13">
        <v>53768</v>
      </c>
      <c r="H26" s="13">
        <v>23870</v>
      </c>
      <c r="I26" s="13">
        <v>5558</v>
      </c>
      <c r="J26" s="13">
        <v>19378</v>
      </c>
      <c r="K26" s="11">
        <f t="shared" si="4"/>
        <v>279029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5284</v>
      </c>
      <c r="I27" s="11">
        <v>0</v>
      </c>
      <c r="J27" s="11">
        <v>0</v>
      </c>
      <c r="K27" s="11">
        <f t="shared" si="4"/>
        <v>5284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20252.47</v>
      </c>
      <c r="I35" s="19">
        <v>0</v>
      </c>
      <c r="J35" s="19">
        <v>0</v>
      </c>
      <c r="K35" s="23">
        <f>SUM(B35:J35)</f>
        <v>20252.47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1595769.84</v>
      </c>
      <c r="C47" s="22">
        <f aca="true" t="shared" si="12" ref="C47:H47">+C48+C57</f>
        <v>2221547.99</v>
      </c>
      <c r="D47" s="22">
        <f t="shared" si="12"/>
        <v>2713227.67</v>
      </c>
      <c r="E47" s="22">
        <f t="shared" si="12"/>
        <v>1539637.5999999999</v>
      </c>
      <c r="F47" s="22">
        <f t="shared" si="12"/>
        <v>2066399.72</v>
      </c>
      <c r="G47" s="22">
        <f t="shared" si="12"/>
        <v>3030762.5399999996</v>
      </c>
      <c r="H47" s="22">
        <f t="shared" si="12"/>
        <v>1541689.9400000002</v>
      </c>
      <c r="I47" s="22">
        <f>+I48+I57</f>
        <v>554421.27</v>
      </c>
      <c r="J47" s="22">
        <f>+J48+J57</f>
        <v>959455.4</v>
      </c>
      <c r="K47" s="22">
        <f>SUM(B47:J47)</f>
        <v>16222911.969999999</v>
      </c>
    </row>
    <row r="48" spans="1:11" ht="17.25" customHeight="1">
      <c r="A48" s="16" t="s">
        <v>108</v>
      </c>
      <c r="B48" s="23">
        <f>SUM(B49:B56)</f>
        <v>1578101.51</v>
      </c>
      <c r="C48" s="23">
        <f aca="true" t="shared" si="13" ref="C48:J48">SUM(C49:C56)</f>
        <v>2196586.27</v>
      </c>
      <c r="D48" s="23">
        <f t="shared" si="13"/>
        <v>2687969.46</v>
      </c>
      <c r="E48" s="23">
        <f t="shared" si="13"/>
        <v>1516700.5899999999</v>
      </c>
      <c r="F48" s="23">
        <f t="shared" si="13"/>
        <v>2043088.74</v>
      </c>
      <c r="G48" s="23">
        <f t="shared" si="13"/>
        <v>3001170.5999999996</v>
      </c>
      <c r="H48" s="23">
        <f t="shared" si="13"/>
        <v>1521346.57</v>
      </c>
      <c r="I48" s="23">
        <f t="shared" si="13"/>
        <v>554421.27</v>
      </c>
      <c r="J48" s="23">
        <f t="shared" si="13"/>
        <v>945573.87</v>
      </c>
      <c r="K48" s="23">
        <f aca="true" t="shared" si="14" ref="K48:K57">SUM(B48:J48)</f>
        <v>16044958.879999999</v>
      </c>
    </row>
    <row r="49" spans="1:11" ht="17.25" customHeight="1">
      <c r="A49" s="34" t="s">
        <v>43</v>
      </c>
      <c r="B49" s="23">
        <f aca="true" t="shared" si="15" ref="B49:H49">ROUND(B30*B7,2)</f>
        <v>1576655.87</v>
      </c>
      <c r="C49" s="23">
        <f t="shared" si="15"/>
        <v>2189306.15</v>
      </c>
      <c r="D49" s="23">
        <f t="shared" si="15"/>
        <v>2685310.71</v>
      </c>
      <c r="E49" s="23">
        <f t="shared" si="15"/>
        <v>1515520.93</v>
      </c>
      <c r="F49" s="23">
        <f t="shared" si="15"/>
        <v>2040970.79</v>
      </c>
      <c r="G49" s="23">
        <f t="shared" si="15"/>
        <v>2998310.76</v>
      </c>
      <c r="H49" s="23">
        <f t="shared" si="15"/>
        <v>1499730.46</v>
      </c>
      <c r="I49" s="23">
        <f>ROUND(I30*I7,2)</f>
        <v>553355.55</v>
      </c>
      <c r="J49" s="23">
        <f>ROUND(J30*J7,2)</f>
        <v>943356.83</v>
      </c>
      <c r="K49" s="23">
        <f t="shared" si="14"/>
        <v>16002518.049999999</v>
      </c>
    </row>
    <row r="50" spans="1:11" ht="17.25" customHeight="1">
      <c r="A50" s="34" t="s">
        <v>44</v>
      </c>
      <c r="B50" s="19">
        <v>0</v>
      </c>
      <c r="C50" s="23">
        <f>ROUND(C31*C7,2)</f>
        <v>4866.33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4866.33</v>
      </c>
    </row>
    <row r="51" spans="1:11" ht="17.25" customHeight="1">
      <c r="A51" s="64" t="s">
        <v>104</v>
      </c>
      <c r="B51" s="65">
        <f aca="true" t="shared" si="16" ref="B51:H51">ROUND(B32*B7,2)</f>
        <v>-2646.04</v>
      </c>
      <c r="C51" s="65">
        <f t="shared" si="16"/>
        <v>-3359.93</v>
      </c>
      <c r="D51" s="65">
        <f t="shared" si="16"/>
        <v>-3727.01</v>
      </c>
      <c r="E51" s="65">
        <f t="shared" si="16"/>
        <v>-2265.74</v>
      </c>
      <c r="F51" s="65">
        <f t="shared" si="16"/>
        <v>-3163.57</v>
      </c>
      <c r="G51" s="65">
        <f t="shared" si="16"/>
        <v>-4570.24</v>
      </c>
      <c r="H51" s="65">
        <f t="shared" si="16"/>
        <v>-2351.4</v>
      </c>
      <c r="I51" s="19">
        <v>0</v>
      </c>
      <c r="J51" s="19">
        <v>0</v>
      </c>
      <c r="K51" s="65">
        <f>SUM(B51:J51)</f>
        <v>-22083.93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20252.47</v>
      </c>
      <c r="I53" s="31">
        <f>+I35</f>
        <v>0</v>
      </c>
      <c r="J53" s="31">
        <f>+J35</f>
        <v>0</v>
      </c>
      <c r="K53" s="23">
        <f t="shared" si="14"/>
        <v>20252.47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4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-238900.9</v>
      </c>
      <c r="C61" s="35">
        <f t="shared" si="17"/>
        <v>-323551.89</v>
      </c>
      <c r="D61" s="35">
        <f t="shared" si="17"/>
        <v>-604089.2</v>
      </c>
      <c r="E61" s="35">
        <f t="shared" si="17"/>
        <v>-343312.85000000003</v>
      </c>
      <c r="F61" s="35">
        <f t="shared" si="17"/>
        <v>-458868.79000000004</v>
      </c>
      <c r="G61" s="35">
        <f t="shared" si="17"/>
        <v>-524895.49</v>
      </c>
      <c r="H61" s="35">
        <f t="shared" si="17"/>
        <v>-264597.32</v>
      </c>
      <c r="I61" s="35">
        <f t="shared" si="17"/>
        <v>-133100.93</v>
      </c>
      <c r="J61" s="35">
        <f t="shared" si="17"/>
        <v>-105683.10999999999</v>
      </c>
      <c r="K61" s="35">
        <f>SUM(B61:J61)</f>
        <v>-2997000.48</v>
      </c>
    </row>
    <row r="62" spans="1:11" ht="18.75" customHeight="1">
      <c r="A62" s="16" t="s">
        <v>74</v>
      </c>
      <c r="B62" s="35">
        <f aca="true" t="shared" si="18" ref="B62:J62">B63+B64+B65+B66+B67+B68</f>
        <v>-198515.75</v>
      </c>
      <c r="C62" s="35">
        <f t="shared" si="18"/>
        <v>-210154.31</v>
      </c>
      <c r="D62" s="35">
        <f t="shared" si="18"/>
        <v>-205187.75</v>
      </c>
      <c r="E62" s="35">
        <f t="shared" si="18"/>
        <v>-251986.39</v>
      </c>
      <c r="F62" s="35">
        <f t="shared" si="18"/>
        <v>-236483.44</v>
      </c>
      <c r="G62" s="35">
        <f t="shared" si="18"/>
        <v>-266560.08</v>
      </c>
      <c r="H62" s="35">
        <f t="shared" si="18"/>
        <v>-183216</v>
      </c>
      <c r="I62" s="35">
        <f t="shared" si="18"/>
        <v>-32572</v>
      </c>
      <c r="J62" s="35">
        <f t="shared" si="18"/>
        <v>-68944</v>
      </c>
      <c r="K62" s="35">
        <f aca="true" t="shared" si="19" ref="K62:K91">SUM(B62:J62)</f>
        <v>-1653619.7200000002</v>
      </c>
    </row>
    <row r="63" spans="1:11" ht="18.75" customHeight="1">
      <c r="A63" s="12" t="s">
        <v>75</v>
      </c>
      <c r="B63" s="35">
        <f>-ROUND(B9*$D$3,2)</f>
        <v>-147124</v>
      </c>
      <c r="C63" s="35">
        <f aca="true" t="shared" si="20" ref="C63:J63">-ROUND(C9*$D$3,2)</f>
        <v>-199828</v>
      </c>
      <c r="D63" s="35">
        <f t="shared" si="20"/>
        <v>-175684</v>
      </c>
      <c r="E63" s="35">
        <f t="shared" si="20"/>
        <v>-137092</v>
      </c>
      <c r="F63" s="35">
        <f t="shared" si="20"/>
        <v>-149740</v>
      </c>
      <c r="G63" s="35">
        <f t="shared" si="20"/>
        <v>-201560</v>
      </c>
      <c r="H63" s="35">
        <f t="shared" si="20"/>
        <v>-183216</v>
      </c>
      <c r="I63" s="35">
        <f t="shared" si="20"/>
        <v>-32572</v>
      </c>
      <c r="J63" s="35">
        <f t="shared" si="20"/>
        <v>-68944</v>
      </c>
      <c r="K63" s="35">
        <f t="shared" si="19"/>
        <v>-1295760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-840</v>
      </c>
      <c r="C65" s="35">
        <v>-132</v>
      </c>
      <c r="D65" s="35">
        <v>-244</v>
      </c>
      <c r="E65" s="35">
        <v>-608</v>
      </c>
      <c r="F65" s="35">
        <v>-564</v>
      </c>
      <c r="G65" s="35">
        <v>-312</v>
      </c>
      <c r="H65" s="19">
        <v>0</v>
      </c>
      <c r="I65" s="19">
        <v>0</v>
      </c>
      <c r="J65" s="19">
        <v>0</v>
      </c>
      <c r="K65" s="35">
        <f t="shared" si="19"/>
        <v>-2700</v>
      </c>
    </row>
    <row r="66" spans="1:11" ht="18.75" customHeight="1">
      <c r="A66" s="12" t="s">
        <v>105</v>
      </c>
      <c r="B66" s="35">
        <v>-16364</v>
      </c>
      <c r="C66" s="35">
        <v>-4976</v>
      </c>
      <c r="D66" s="35">
        <v>-5816</v>
      </c>
      <c r="E66" s="35">
        <v>-11840</v>
      </c>
      <c r="F66" s="35">
        <v>-6592</v>
      </c>
      <c r="G66" s="35">
        <v>-6748</v>
      </c>
      <c r="H66" s="19">
        <v>0</v>
      </c>
      <c r="I66" s="19">
        <v>0</v>
      </c>
      <c r="J66" s="19">
        <v>0</v>
      </c>
      <c r="K66" s="35">
        <f t="shared" si="19"/>
        <v>-52336</v>
      </c>
    </row>
    <row r="67" spans="1:11" ht="18.75" customHeight="1">
      <c r="A67" s="12" t="s">
        <v>52</v>
      </c>
      <c r="B67" s="35">
        <v>-34187.75</v>
      </c>
      <c r="C67" s="35">
        <v>-5218.31</v>
      </c>
      <c r="D67" s="35">
        <v>-23443.75</v>
      </c>
      <c r="E67" s="35">
        <v>-102446.39</v>
      </c>
      <c r="F67" s="35">
        <v>-79587.44</v>
      </c>
      <c r="G67" s="35">
        <v>-57940.08</v>
      </c>
      <c r="H67" s="19">
        <v>0</v>
      </c>
      <c r="I67" s="19">
        <v>0</v>
      </c>
      <c r="J67" s="19">
        <v>0</v>
      </c>
      <c r="K67" s="35">
        <f t="shared" si="19"/>
        <v>-302823.72000000003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-40385.149999999994</v>
      </c>
      <c r="C69" s="65">
        <f>SUM(C70:C102)</f>
        <v>-113397.58</v>
      </c>
      <c r="D69" s="65">
        <f>SUM(D70:D102)</f>
        <v>-398901.45</v>
      </c>
      <c r="E69" s="65">
        <f aca="true" t="shared" si="21" ref="E69:J69">SUM(E70:E102)</f>
        <v>-91326.46</v>
      </c>
      <c r="F69" s="65">
        <f t="shared" si="21"/>
        <v>-222385.35</v>
      </c>
      <c r="G69" s="65">
        <f t="shared" si="21"/>
        <v>-258335.41</v>
      </c>
      <c r="H69" s="65">
        <f t="shared" si="21"/>
        <v>-81381.31999999999</v>
      </c>
      <c r="I69" s="65">
        <f t="shared" si="21"/>
        <v>-100528.93000000001</v>
      </c>
      <c r="J69" s="65">
        <f t="shared" si="21"/>
        <v>-36739.10999999999</v>
      </c>
      <c r="K69" s="65">
        <f t="shared" si="19"/>
        <v>-1343380.76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19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-22455.71</v>
      </c>
      <c r="C76" s="35">
        <v>-87769.08</v>
      </c>
      <c r="D76" s="35">
        <v>-165142.32</v>
      </c>
      <c r="E76" s="35">
        <v>-74034.24</v>
      </c>
      <c r="F76" s="35">
        <v>-197075.03</v>
      </c>
      <c r="G76" s="35">
        <v>-192039.79</v>
      </c>
      <c r="H76" s="35">
        <v>-55536.03</v>
      </c>
      <c r="I76" s="35">
        <v>-25636.58</v>
      </c>
      <c r="J76" s="35">
        <v>-16094.37</v>
      </c>
      <c r="K76" s="65">
        <f t="shared" si="19"/>
        <v>-835783.15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35">
        <v>-184000</v>
      </c>
      <c r="E78" s="19">
        <v>0</v>
      </c>
      <c r="F78" s="19">
        <v>0</v>
      </c>
      <c r="G78" s="35">
        <v>-27000</v>
      </c>
      <c r="H78" s="35">
        <v>-8000</v>
      </c>
      <c r="I78" s="35">
        <v>-6000</v>
      </c>
      <c r="J78" s="35">
        <v>-8000</v>
      </c>
      <c r="K78" s="65">
        <f t="shared" si="19"/>
        <v>-233000</v>
      </c>
    </row>
    <row r="79" spans="1:11" ht="18.75" customHeight="1">
      <c r="A79" s="12" t="s">
        <v>63</v>
      </c>
      <c r="B79" s="19">
        <v>0</v>
      </c>
      <c r="C79" s="19">
        <v>0</v>
      </c>
      <c r="D79" s="35">
        <v>-25337.81</v>
      </c>
      <c r="E79" s="19">
        <v>0</v>
      </c>
      <c r="F79" s="19">
        <v>0</v>
      </c>
      <c r="G79" s="35">
        <v>-2172</v>
      </c>
      <c r="H79" s="35">
        <v>-1139.73</v>
      </c>
      <c r="I79" s="35">
        <v>-370.39</v>
      </c>
      <c r="J79" s="35">
        <v>-537.52</v>
      </c>
      <c r="K79" s="65">
        <f t="shared" si="19"/>
        <v>-29557.45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-2500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1356868.9400000002</v>
      </c>
      <c r="C106" s="24">
        <f t="shared" si="22"/>
        <v>1897996.0999999999</v>
      </c>
      <c r="D106" s="24">
        <f t="shared" si="22"/>
        <v>2109138.47</v>
      </c>
      <c r="E106" s="24">
        <f t="shared" si="22"/>
        <v>1196324.7499999998</v>
      </c>
      <c r="F106" s="24">
        <f t="shared" si="22"/>
        <v>1607530.93</v>
      </c>
      <c r="G106" s="24">
        <f t="shared" si="22"/>
        <v>2505867.0499999993</v>
      </c>
      <c r="H106" s="24">
        <f t="shared" si="22"/>
        <v>1277092.62</v>
      </c>
      <c r="I106" s="24">
        <f>+I107+I108</f>
        <v>421320.34</v>
      </c>
      <c r="J106" s="24">
        <f>+J107+J108</f>
        <v>853772.29</v>
      </c>
      <c r="K106" s="46">
        <f>SUM(B106:J106)</f>
        <v>13225911.489999998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1339200.61</v>
      </c>
      <c r="C107" s="24">
        <f t="shared" si="23"/>
        <v>1873034.38</v>
      </c>
      <c r="D107" s="24">
        <f t="shared" si="23"/>
        <v>2083880.26</v>
      </c>
      <c r="E107" s="24">
        <f t="shared" si="23"/>
        <v>1173387.7399999998</v>
      </c>
      <c r="F107" s="24">
        <f t="shared" si="23"/>
        <v>1584219.95</v>
      </c>
      <c r="G107" s="24">
        <f t="shared" si="23"/>
        <v>2476275.1099999994</v>
      </c>
      <c r="H107" s="24">
        <f t="shared" si="23"/>
        <v>1256749.25</v>
      </c>
      <c r="I107" s="24">
        <f t="shared" si="23"/>
        <v>421320.34</v>
      </c>
      <c r="J107" s="24">
        <f t="shared" si="23"/>
        <v>839890.76</v>
      </c>
      <c r="K107" s="46">
        <f>SUM(B107:J107)</f>
        <v>13047958.4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17668.33</v>
      </c>
      <c r="C108" s="24">
        <f t="shared" si="24"/>
        <v>24961.72</v>
      </c>
      <c r="D108" s="24">
        <f t="shared" si="24"/>
        <v>25258.21</v>
      </c>
      <c r="E108" s="24">
        <f t="shared" si="24"/>
        <v>22937.01</v>
      </c>
      <c r="F108" s="24">
        <f t="shared" si="24"/>
        <v>23310.98</v>
      </c>
      <c r="G108" s="24">
        <f t="shared" si="24"/>
        <v>29591.94</v>
      </c>
      <c r="H108" s="24">
        <f t="shared" si="24"/>
        <v>20343.37</v>
      </c>
      <c r="I108" s="19">
        <f t="shared" si="24"/>
        <v>0</v>
      </c>
      <c r="J108" s="24">
        <f t="shared" si="24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13225911.49</v>
      </c>
      <c r="L114" s="52"/>
    </row>
    <row r="115" spans="1:11" ht="18.75" customHeight="1">
      <c r="A115" s="26" t="s">
        <v>70</v>
      </c>
      <c r="B115" s="27">
        <v>178083.76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178083.76</v>
      </c>
    </row>
    <row r="116" spans="1:11" ht="18.75" customHeight="1">
      <c r="A116" s="26" t="s">
        <v>71</v>
      </c>
      <c r="B116" s="27">
        <v>1178785.18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1178785.18</v>
      </c>
    </row>
    <row r="117" spans="1:11" ht="18.75" customHeight="1">
      <c r="A117" s="26" t="s">
        <v>72</v>
      </c>
      <c r="B117" s="38">
        <v>0</v>
      </c>
      <c r="C117" s="27">
        <f>+C106</f>
        <v>1897996.0999999999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1897996.0999999999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1963266.4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1963266.4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145872.07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145872.07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1184361.49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1184361.49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11963.25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11963.25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308312.22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308312.22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548145.47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548145.47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84750.32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84750.32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666322.91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666322.91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631010.13</v>
      </c>
      <c r="H126" s="38">
        <v>0</v>
      </c>
      <c r="I126" s="38">
        <v>0</v>
      </c>
      <c r="J126" s="38">
        <v>0</v>
      </c>
      <c r="K126" s="39">
        <f t="shared" si="25"/>
        <v>631010.13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59933.82</v>
      </c>
      <c r="H127" s="38">
        <v>0</v>
      </c>
      <c r="I127" s="38">
        <v>0</v>
      </c>
      <c r="J127" s="38">
        <v>0</v>
      </c>
      <c r="K127" s="39">
        <f t="shared" si="25"/>
        <v>59933.82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380237.75</v>
      </c>
      <c r="H128" s="38">
        <v>0</v>
      </c>
      <c r="I128" s="38">
        <v>0</v>
      </c>
      <c r="J128" s="38">
        <v>0</v>
      </c>
      <c r="K128" s="39">
        <f t="shared" si="25"/>
        <v>380237.75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374341.61</v>
      </c>
      <c r="H129" s="38">
        <v>0</v>
      </c>
      <c r="I129" s="38">
        <v>0</v>
      </c>
      <c r="J129" s="38">
        <v>0</v>
      </c>
      <c r="K129" s="39">
        <f t="shared" si="25"/>
        <v>374341.61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1060343.75</v>
      </c>
      <c r="H130" s="38">
        <v>0</v>
      </c>
      <c r="I130" s="38">
        <v>0</v>
      </c>
      <c r="J130" s="38">
        <v>0</v>
      </c>
      <c r="K130" s="39">
        <f t="shared" si="25"/>
        <v>1060343.75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453454.69</v>
      </c>
      <c r="I131" s="38">
        <v>0</v>
      </c>
      <c r="J131" s="38">
        <v>0</v>
      </c>
      <c r="K131" s="39">
        <f t="shared" si="25"/>
        <v>453454.69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823637.93</v>
      </c>
      <c r="I132" s="38">
        <v>0</v>
      </c>
      <c r="J132" s="38">
        <v>0</v>
      </c>
      <c r="K132" s="39">
        <f t="shared" si="25"/>
        <v>823637.93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421320.34</v>
      </c>
      <c r="J133" s="38"/>
      <c r="K133" s="39">
        <f t="shared" si="25"/>
        <v>421320.34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853772.3</v>
      </c>
      <c r="K134" s="42">
        <f t="shared" si="25"/>
        <v>853772.3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2018-02-26T12:26:25Z</dcterms:modified>
  <cp:category/>
  <cp:version/>
  <cp:contentType/>
  <cp:contentStatus/>
</cp:coreProperties>
</file>