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<sst xmlns="http://schemas.openxmlformats.org/spreadsheetml/2006/main" count="138" uniqueCount="138">
  <si>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</si>
  <si>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</si>
  <si>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</si>
  <si>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</si>
  <si>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</si>
  <si>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</si>
  <si>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</si>
  <si>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</si>
  <si>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</si>
  <si>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</si>
  <si>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</si>
  <si>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</si>
  <si>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</si>
  <si>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</si>
  <si>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</si>
  <si>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</si>
  <si>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</si>
  <si>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</si>
  <si>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</si>
  <si>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</si>
  <si>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</si>
  <si>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</si>
  <si>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</si>
  <si>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</si>
  <si>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</si>
  <si>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</si>
  <si>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</si>
  <si>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</si>
  <si>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</si>
  <si>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</si>
  <si>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</si>
  <si>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</si>
  <si>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</si>
  <si>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</si>
  <si>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</si>
  <si>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</si>
  <si>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</si>
  <si>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</si>
  <si>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</si>
  <si>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</si>
  <si>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</si>
  <si>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</si>
  <si>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</si>
  <si>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</si>
  <si>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</si>
  <si>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</si>
  <si>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</si>
  <si>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</si>
  <si>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</si>
  <si>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</si>
  <si>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</si>
  <si>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</si>
  <si>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</si>
  <si>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</si>
  <si>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</si>
  <si>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</si>
  <si>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</si>
  <si>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</si>
  <si>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</si>
  <si>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</si>
  <si>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</si>
  <si>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</si>
  <si>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</si>
  <si>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</si>
  <si>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</si>
  <si>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</si>
  <si>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</si>
  <si>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</si>
  <si>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</si>
  <si>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</si>
  <si>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</si>
  <si>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</si>
  <si>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</si>
  <si>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</si>
  <si>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</si>
  <si>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</si>
  <si>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</si>
  <si>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</si>
  <si>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</si>
  <si>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</si>
  <si>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</si>
  <si>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</si>
  <si>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</si>
  <si>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</si>
  <si>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</si>
  <si>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</si>
  <si>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</si>
  <si>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</si>
  <si>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</si>
  <si>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</si>
  <si>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</si>
  <si>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</si>
  <si>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</si>
  <si>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</si>
  <si>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</si>
  <si>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</si>
  <si>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</si>
  <si>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</si>
  <si>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</si>
  <si>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</si>
  <si>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</si>
  <si>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</si>
  <si>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</si>
  <si>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</si>
  <si>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</si>
  <si>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</si>
  <si>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</si>
  <si>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</si>
  <si>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</si>
  <si>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</si>
  <si>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</si>
  <si>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</si>
  <si>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</si>
  <si>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</si>
  <si>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</si>
  <si>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</si>
  <si>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</si>
  <si>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</si>
  <si>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</si>
  <si>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</si>
  <si>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</si>
  <si>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</si>
  <si>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</si>
  <si>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</si>
  <si>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</si>
  <si>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</si>
  <si>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</si>
  <si>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</si>
  <si>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</si>
  <si>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</si>
  <si>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</si>
  <si>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</si>
  <si>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</si>
  <si>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</si>
  <si>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</si>
  <si>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</si>
  <si>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</si>
  <si>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14/02/18 - VENCIMENTO 21/02/18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</si>
</sst>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435624</v>
      </c>
      <c r="C7" s="9">
        <f t="shared" si="0"/>
        <v>533976</v>
      </c>
      <c r="D7" s="9">
        <f t="shared" si="0"/>
        <v>595652</v>
      </c>
      <c r="E7" s="9">
        <f t="shared" si="0"/>
        <v>392009</v>
      </c>
      <c r="F7" s="9">
        <f t="shared" si="0"/>
        <v>538267</v>
      </c>
      <c r="G7" s="9">
        <f t="shared" si="0"/>
        <v>924611</v>
      </c>
      <c r="H7" s="9">
        <f t="shared" si="0"/>
        <v>378728</v>
      </c>
      <c r="I7" s="9">
        <f t="shared" si="0"/>
        <v>86916</v>
      </c>
      <c r="J7" s="9">
        <f t="shared" si="0"/>
        <v>252748</v>
      </c>
      <c r="K7" s="9">
        <f t="shared" si="0"/>
        <v>4138531</v>
      </c>
      <c r="L7" s="50"/>
    </row>
    <row r="8" spans="1:11" ht="17.25" customHeight="1">
      <c r="A8" s="10" t="s">
        <v>97</v>
      </c>
      <c r="B8" s="11">
        <f>B9+B12+B16</f>
        <v>222159</v>
      </c>
      <c r="C8" s="11">
        <f aca="true" t="shared" si="1" ref="C8:J8">C9+C12+C16</f>
        <v>280819</v>
      </c>
      <c r="D8" s="11">
        <f t="shared" si="1"/>
        <v>290250</v>
      </c>
      <c r="E8" s="11">
        <f t="shared" si="1"/>
        <v>206958</v>
      </c>
      <c r="F8" s="11">
        <f t="shared" si="1"/>
        <v>268635</v>
      </c>
      <c r="G8" s="11">
        <f t="shared" si="1"/>
        <v>454740</v>
      </c>
      <c r="H8" s="11">
        <f t="shared" si="1"/>
        <v>211983</v>
      </c>
      <c r="I8" s="11">
        <f t="shared" si="1"/>
        <v>40511</v>
      </c>
      <c r="J8" s="11">
        <f t="shared" si="1"/>
        <v>124719</v>
      </c>
      <c r="K8" s="11">
        <f>SUM(B8:J8)</f>
        <v>2100774</v>
      </c>
    </row>
    <row r="9" spans="1:11" ht="17.25" customHeight="1">
      <c r="A9" s="15" t="s">
        <v>16</v>
      </c>
      <c r="B9" s="13">
        <f>+B10+B11</f>
        <v>28972</v>
      </c>
      <c r="C9" s="13">
        <f aca="true" t="shared" si="2" ref="C9:J9">+C10+C11</f>
        <v>37993</v>
      </c>
      <c r="D9" s="13">
        <f t="shared" si="2"/>
        <v>35896</v>
      </c>
      <c r="E9" s="13">
        <f t="shared" si="2"/>
        <v>26613</v>
      </c>
      <c r="F9" s="13">
        <f t="shared" si="2"/>
        <v>30911</v>
      </c>
      <c r="G9" s="13">
        <f t="shared" si="2"/>
        <v>38164</v>
      </c>
      <c r="H9" s="13">
        <f t="shared" si="2"/>
        <v>32103</v>
      </c>
      <c r="I9" s="13">
        <f t="shared" si="2"/>
        <v>6081</v>
      </c>
      <c r="J9" s="13">
        <f t="shared" si="2"/>
        <v>14556</v>
      </c>
      <c r="K9" s="11">
        <f>SUM(B9:J9)</f>
        <v>251289</v>
      </c>
    </row>
    <row r="10" spans="1:11" ht="17.25" customHeight="1">
      <c r="A10" s="29" t="s">
        <v>17</v>
      </c>
      <c r="B10" s="13">
        <v>28972</v>
      </c>
      <c r="C10" s="13">
        <v>37993</v>
      </c>
      <c r="D10" s="13">
        <v>35896</v>
      </c>
      <c r="E10" s="13">
        <v>26613</v>
      </c>
      <c r="F10" s="13">
        <v>30911</v>
      </c>
      <c r="G10" s="13">
        <v>38164</v>
      </c>
      <c r="H10" s="13">
        <v>32103</v>
      </c>
      <c r="I10" s="13">
        <v>6081</v>
      </c>
      <c r="J10" s="13">
        <v>14556</v>
      </c>
      <c r="K10" s="11">
        <f>SUM(B10:J10)</f>
        <v>251289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182374</v>
      </c>
      <c r="C12" s="17">
        <f t="shared" si="3"/>
        <v>228822</v>
      </c>
      <c r="D12" s="17">
        <f t="shared" si="3"/>
        <v>240136</v>
      </c>
      <c r="E12" s="17">
        <f t="shared" si="3"/>
        <v>170886</v>
      </c>
      <c r="F12" s="17">
        <f t="shared" si="3"/>
        <v>222007</v>
      </c>
      <c r="G12" s="17">
        <f t="shared" si="3"/>
        <v>389527</v>
      </c>
      <c r="H12" s="17">
        <f t="shared" si="3"/>
        <v>170341</v>
      </c>
      <c r="I12" s="17">
        <f t="shared" si="3"/>
        <v>32136</v>
      </c>
      <c r="J12" s="17">
        <f t="shared" si="3"/>
        <v>104096</v>
      </c>
      <c r="K12" s="11">
        <f aca="true" t="shared" si="4" ref="K12:K27">SUM(B12:J12)</f>
        <v>1740325</v>
      </c>
    </row>
    <row r="13" spans="1:13" ht="17.25" customHeight="1">
      <c r="A13" s="14" t="s">
        <v>19</v>
      </c>
      <c r="B13" s="13">
        <v>85364</v>
      </c>
      <c r="C13" s="13">
        <v>114664</v>
      </c>
      <c r="D13" s="13">
        <v>124013</v>
      </c>
      <c r="E13" s="13">
        <v>84721</v>
      </c>
      <c r="F13" s="13">
        <v>110191</v>
      </c>
      <c r="G13" s="13">
        <v>180814</v>
      </c>
      <c r="H13" s="13">
        <v>79901</v>
      </c>
      <c r="I13" s="13">
        <v>18064</v>
      </c>
      <c r="J13" s="13">
        <v>53015</v>
      </c>
      <c r="K13" s="11">
        <f t="shared" si="4"/>
        <v>850747</v>
      </c>
      <c r="L13" s="50"/>
      <c r="M13" s="51"/>
    </row>
    <row r="14" spans="1:12" ht="17.25" customHeight="1">
      <c r="A14" s="14" t="s">
        <v>20</v>
      </c>
      <c r="B14" s="13">
        <v>93951</v>
      </c>
      <c r="C14" s="13">
        <v>110013</v>
      </c>
      <c r="D14" s="13">
        <v>112867</v>
      </c>
      <c r="E14" s="13">
        <v>83044</v>
      </c>
      <c r="F14" s="13">
        <v>108729</v>
      </c>
      <c r="G14" s="13">
        <v>203721</v>
      </c>
      <c r="H14" s="13">
        <v>86739</v>
      </c>
      <c r="I14" s="13">
        <v>13386</v>
      </c>
      <c r="J14" s="13">
        <v>49839</v>
      </c>
      <c r="K14" s="11">
        <f t="shared" si="4"/>
        <v>862289</v>
      </c>
      <c r="L14" s="50"/>
    </row>
    <row r="15" spans="1:11" ht="17.25" customHeight="1">
      <c r="A15" s="14" t="s">
        <v>21</v>
      </c>
      <c r="B15" s="13">
        <v>3059</v>
      </c>
      <c r="C15" s="13">
        <v>4145</v>
      </c>
      <c r="D15" s="13">
        <v>3256</v>
      </c>
      <c r="E15" s="13">
        <v>3121</v>
      </c>
      <c r="F15" s="13">
        <v>3087</v>
      </c>
      <c r="G15" s="13">
        <v>4992</v>
      </c>
      <c r="H15" s="13">
        <v>3701</v>
      </c>
      <c r="I15" s="13">
        <v>686</v>
      </c>
      <c r="J15" s="13">
        <v>1242</v>
      </c>
      <c r="K15" s="11">
        <f t="shared" si="4"/>
        <v>27289</v>
      </c>
    </row>
    <row r="16" spans="1:11" ht="17.25" customHeight="1">
      <c r="A16" s="15" t="s">
        <v>93</v>
      </c>
      <c r="B16" s="13">
        <f>B17+B18+B19</f>
        <v>10813</v>
      </c>
      <c r="C16" s="13">
        <f aca="true" t="shared" si="5" ref="C16:J16">C17+C18+C19</f>
        <v>14004</v>
      </c>
      <c r="D16" s="13">
        <f t="shared" si="5"/>
        <v>14218</v>
      </c>
      <c r="E16" s="13">
        <f t="shared" si="5"/>
        <v>9459</v>
      </c>
      <c r="F16" s="13">
        <f t="shared" si="5"/>
        <v>15717</v>
      </c>
      <c r="G16" s="13">
        <f t="shared" si="5"/>
        <v>27049</v>
      </c>
      <c r="H16" s="13">
        <f t="shared" si="5"/>
        <v>9539</v>
      </c>
      <c r="I16" s="13">
        <f t="shared" si="5"/>
        <v>2294</v>
      </c>
      <c r="J16" s="13">
        <f t="shared" si="5"/>
        <v>6067</v>
      </c>
      <c r="K16" s="11">
        <f t="shared" si="4"/>
        <v>109160</v>
      </c>
    </row>
    <row r="17" spans="1:11" ht="17.25" customHeight="1">
      <c r="A17" s="14" t="s">
        <v>94</v>
      </c>
      <c r="B17" s="13">
        <v>10747</v>
      </c>
      <c r="C17" s="13">
        <v>13938</v>
      </c>
      <c r="D17" s="13">
        <v>14171</v>
      </c>
      <c r="E17" s="13">
        <v>9414</v>
      </c>
      <c r="F17" s="13">
        <v>15629</v>
      </c>
      <c r="G17" s="13">
        <v>26888</v>
      </c>
      <c r="H17" s="13">
        <v>9497</v>
      </c>
      <c r="I17" s="13">
        <v>2284</v>
      </c>
      <c r="J17" s="13">
        <v>6026</v>
      </c>
      <c r="K17" s="11">
        <f t="shared" si="4"/>
        <v>108594</v>
      </c>
    </row>
    <row r="18" spans="1:11" ht="17.25" customHeight="1">
      <c r="A18" s="14" t="s">
        <v>95</v>
      </c>
      <c r="B18" s="13">
        <v>52</v>
      </c>
      <c r="C18" s="13">
        <v>55</v>
      </c>
      <c r="D18" s="13">
        <v>39</v>
      </c>
      <c r="E18" s="13">
        <v>32</v>
      </c>
      <c r="F18" s="13">
        <v>67</v>
      </c>
      <c r="G18" s="13">
        <v>150</v>
      </c>
      <c r="H18" s="13">
        <v>36</v>
      </c>
      <c r="I18" s="13">
        <v>8</v>
      </c>
      <c r="J18" s="13">
        <v>32</v>
      </c>
      <c r="K18" s="11">
        <f t="shared" si="4"/>
        <v>471</v>
      </c>
    </row>
    <row r="19" spans="1:11" ht="17.25" customHeight="1">
      <c r="A19" s="14" t="s">
        <v>96</v>
      </c>
      <c r="B19" s="13">
        <v>14</v>
      </c>
      <c r="C19" s="13">
        <v>11</v>
      </c>
      <c r="D19" s="13">
        <v>8</v>
      </c>
      <c r="E19" s="13">
        <v>13</v>
      </c>
      <c r="F19" s="13">
        <v>21</v>
      </c>
      <c r="G19" s="13">
        <v>11</v>
      </c>
      <c r="H19" s="13">
        <v>6</v>
      </c>
      <c r="I19" s="13">
        <v>2</v>
      </c>
      <c r="J19" s="13">
        <v>9</v>
      </c>
      <c r="K19" s="11">
        <f t="shared" si="4"/>
        <v>95</v>
      </c>
    </row>
    <row r="20" spans="1:11" ht="17.25" customHeight="1">
      <c r="A20" s="16" t="s">
        <v>22</v>
      </c>
      <c r="B20" s="11">
        <f>+B21+B22+B23</f>
        <v>137854</v>
      </c>
      <c r="C20" s="11">
        <f aca="true" t="shared" si="6" ref="C20:J20">+C21+C22+C23</f>
        <v>149661</v>
      </c>
      <c r="D20" s="11">
        <f t="shared" si="6"/>
        <v>182462</v>
      </c>
      <c r="E20" s="11">
        <f t="shared" si="6"/>
        <v>112971</v>
      </c>
      <c r="F20" s="11">
        <f t="shared" si="6"/>
        <v>180609</v>
      </c>
      <c r="G20" s="11">
        <f t="shared" si="6"/>
        <v>344671</v>
      </c>
      <c r="H20" s="11">
        <f t="shared" si="6"/>
        <v>108071</v>
      </c>
      <c r="I20" s="11">
        <f t="shared" si="6"/>
        <v>26793</v>
      </c>
      <c r="J20" s="11">
        <f t="shared" si="6"/>
        <v>73233</v>
      </c>
      <c r="K20" s="11">
        <f t="shared" si="4"/>
        <v>1316325</v>
      </c>
    </row>
    <row r="21" spans="1:12" ht="17.25" customHeight="1">
      <c r="A21" s="12" t="s">
        <v>23</v>
      </c>
      <c r="B21" s="13">
        <v>69696</v>
      </c>
      <c r="C21" s="13">
        <v>83139</v>
      </c>
      <c r="D21" s="13">
        <v>103475</v>
      </c>
      <c r="E21" s="13">
        <v>61216</v>
      </c>
      <c r="F21" s="13">
        <v>98107</v>
      </c>
      <c r="G21" s="13">
        <v>172172</v>
      </c>
      <c r="H21" s="13">
        <v>57843</v>
      </c>
      <c r="I21" s="13">
        <v>16190</v>
      </c>
      <c r="J21" s="13">
        <v>40415</v>
      </c>
      <c r="K21" s="11">
        <f t="shared" si="4"/>
        <v>702253</v>
      </c>
      <c r="L21" s="50"/>
    </row>
    <row r="22" spans="1:12" ht="17.25" customHeight="1">
      <c r="A22" s="12" t="s">
        <v>24</v>
      </c>
      <c r="B22" s="13">
        <v>66562</v>
      </c>
      <c r="C22" s="13">
        <v>64686</v>
      </c>
      <c r="D22" s="13">
        <v>77225</v>
      </c>
      <c r="E22" s="13">
        <v>50429</v>
      </c>
      <c r="F22" s="13">
        <v>80835</v>
      </c>
      <c r="G22" s="13">
        <v>169678</v>
      </c>
      <c r="H22" s="13">
        <v>48745</v>
      </c>
      <c r="I22" s="13">
        <v>10266</v>
      </c>
      <c r="J22" s="13">
        <v>32248</v>
      </c>
      <c r="K22" s="11">
        <f t="shared" si="4"/>
        <v>600674</v>
      </c>
      <c r="L22" s="50"/>
    </row>
    <row r="23" spans="1:11" ht="17.25" customHeight="1">
      <c r="A23" s="12" t="s">
        <v>25</v>
      </c>
      <c r="B23" s="13">
        <v>1596</v>
      </c>
      <c r="C23" s="13">
        <v>1836</v>
      </c>
      <c r="D23" s="13">
        <v>1762</v>
      </c>
      <c r="E23" s="13">
        <v>1326</v>
      </c>
      <c r="F23" s="13">
        <v>1667</v>
      </c>
      <c r="G23" s="13">
        <v>2821</v>
      </c>
      <c r="H23" s="13">
        <v>1483</v>
      </c>
      <c r="I23" s="13">
        <v>337</v>
      </c>
      <c r="J23" s="13">
        <v>570</v>
      </c>
      <c r="K23" s="11">
        <f t="shared" si="4"/>
        <v>13398</v>
      </c>
    </row>
    <row r="24" spans="1:11" ht="17.25" customHeight="1">
      <c r="A24" s="16" t="s">
        <v>26</v>
      </c>
      <c r="B24" s="13">
        <f>+B25+B26</f>
        <v>75611</v>
      </c>
      <c r="C24" s="13">
        <f aca="true" t="shared" si="7" ref="C24:J24">+C25+C26</f>
        <v>103496</v>
      </c>
      <c r="D24" s="13">
        <f t="shared" si="7"/>
        <v>122940</v>
      </c>
      <c r="E24" s="13">
        <f t="shared" si="7"/>
        <v>72080</v>
      </c>
      <c r="F24" s="13">
        <f t="shared" si="7"/>
        <v>89023</v>
      </c>
      <c r="G24" s="13">
        <f t="shared" si="7"/>
        <v>125200</v>
      </c>
      <c r="H24" s="13">
        <f t="shared" si="7"/>
        <v>56640</v>
      </c>
      <c r="I24" s="13">
        <f t="shared" si="7"/>
        <v>19612</v>
      </c>
      <c r="J24" s="13">
        <f t="shared" si="7"/>
        <v>54796</v>
      </c>
      <c r="K24" s="11">
        <f t="shared" si="4"/>
        <v>719398</v>
      </c>
    </row>
    <row r="25" spans="1:12" ht="17.25" customHeight="1">
      <c r="A25" s="12" t="s">
        <v>115</v>
      </c>
      <c r="B25" s="13">
        <v>53653</v>
      </c>
      <c r="C25" s="13">
        <v>78234</v>
      </c>
      <c r="D25" s="13">
        <v>96882</v>
      </c>
      <c r="E25" s="13">
        <v>56760</v>
      </c>
      <c r="F25" s="13">
        <v>64898</v>
      </c>
      <c r="G25" s="13">
        <v>90570</v>
      </c>
      <c r="H25" s="13">
        <v>42741</v>
      </c>
      <c r="I25" s="13">
        <v>16480</v>
      </c>
      <c r="J25" s="13">
        <v>42066</v>
      </c>
      <c r="K25" s="11">
        <f t="shared" si="4"/>
        <v>542284</v>
      </c>
      <c r="L25" s="50"/>
    </row>
    <row r="26" spans="1:12" ht="17.25" customHeight="1">
      <c r="A26" s="12" t="s">
        <v>116</v>
      </c>
      <c r="B26" s="13">
        <v>21958</v>
      </c>
      <c r="C26" s="13">
        <v>25262</v>
      </c>
      <c r="D26" s="13">
        <v>26058</v>
      </c>
      <c r="E26" s="13">
        <v>15320</v>
      </c>
      <c r="F26" s="13">
        <v>24125</v>
      </c>
      <c r="G26" s="13">
        <v>34630</v>
      </c>
      <c r="H26" s="13">
        <v>13899</v>
      </c>
      <c r="I26" s="13">
        <v>3132</v>
      </c>
      <c r="J26" s="13">
        <v>12730</v>
      </c>
      <c r="K26" s="11">
        <f t="shared" si="4"/>
        <v>177114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2034</v>
      </c>
      <c r="I27" s="11">
        <v>0</v>
      </c>
      <c r="J27" s="11">
        <v>0</v>
      </c>
      <c r="K27" s="11">
        <f t="shared" si="4"/>
        <v>2034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29787.65</v>
      </c>
      <c r="I35" s="19">
        <v>0</v>
      </c>
      <c r="J35" s="19">
        <v>0</v>
      </c>
      <c r="K35" s="23">
        <f>SUM(B35:J35)</f>
        <v>29787.65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1265597.21</v>
      </c>
      <c r="C47" s="22">
        <f aca="true" t="shared" si="12" ref="C47:H47">+C48+C57</f>
        <v>1736787.09</v>
      </c>
      <c r="D47" s="22">
        <f t="shared" si="12"/>
        <v>2174502.04</v>
      </c>
      <c r="E47" s="22">
        <f t="shared" si="12"/>
        <v>1225623.9999999998</v>
      </c>
      <c r="F47" s="22">
        <f t="shared" si="12"/>
        <v>1658195.8499999999</v>
      </c>
      <c r="G47" s="22">
        <f t="shared" si="12"/>
        <v>2399125.74</v>
      </c>
      <c r="H47" s="22">
        <f t="shared" si="12"/>
        <v>1163253.9900000002</v>
      </c>
      <c r="I47" s="22">
        <f>+I48+I57</f>
        <v>422903.82999999996</v>
      </c>
      <c r="J47" s="22">
        <f>+J48+J57</f>
        <v>796028.3500000001</v>
      </c>
      <c r="K47" s="22">
        <f>SUM(B47:J47)</f>
        <v>12842018.1</v>
      </c>
    </row>
    <row r="48" spans="1:11" ht="17.25" customHeight="1">
      <c r="A48" s="16" t="s">
        <v>108</v>
      </c>
      <c r="B48" s="23">
        <f>SUM(B49:B56)</f>
        <v>1247928.88</v>
      </c>
      <c r="C48" s="23">
        <f aca="true" t="shared" si="13" ref="C48:J48">SUM(C49:C56)</f>
        <v>1711825.37</v>
      </c>
      <c r="D48" s="23">
        <f t="shared" si="13"/>
        <v>2149243.83</v>
      </c>
      <c r="E48" s="23">
        <f t="shared" si="13"/>
        <v>1202686.9899999998</v>
      </c>
      <c r="F48" s="23">
        <f t="shared" si="13"/>
        <v>1634884.8699999999</v>
      </c>
      <c r="G48" s="23">
        <f t="shared" si="13"/>
        <v>2369533.8000000003</v>
      </c>
      <c r="H48" s="23">
        <f t="shared" si="13"/>
        <v>1142910.62</v>
      </c>
      <c r="I48" s="23">
        <f t="shared" si="13"/>
        <v>422903.82999999996</v>
      </c>
      <c r="J48" s="23">
        <f t="shared" si="13"/>
        <v>782146.8200000001</v>
      </c>
      <c r="K48" s="23">
        <f aca="true" t="shared" si="14" ref="K48:K57">SUM(B48:J48)</f>
        <v>12664065.01</v>
      </c>
    </row>
    <row r="49" spans="1:11" ht="17.25" customHeight="1">
      <c r="A49" s="34" t="s">
        <v>43</v>
      </c>
      <c r="B49" s="23">
        <f aca="true" t="shared" si="15" ref="B49:H49">ROUND(B30*B7,2)</f>
        <v>1245928.2</v>
      </c>
      <c r="C49" s="23">
        <f t="shared" si="15"/>
        <v>1704878.57</v>
      </c>
      <c r="D49" s="23">
        <f t="shared" si="15"/>
        <v>2145836.33</v>
      </c>
      <c r="E49" s="23">
        <f t="shared" si="15"/>
        <v>1201037.17</v>
      </c>
      <c r="F49" s="23">
        <f t="shared" si="15"/>
        <v>1632133.2</v>
      </c>
      <c r="G49" s="23">
        <f t="shared" si="15"/>
        <v>2365709.7</v>
      </c>
      <c r="H49" s="23">
        <f t="shared" si="15"/>
        <v>1111150.08</v>
      </c>
      <c r="I49" s="23">
        <f>ROUND(I30*I7,2)</f>
        <v>421838.11</v>
      </c>
      <c r="J49" s="23">
        <f>ROUND(J30*J7,2)</f>
        <v>779929.78</v>
      </c>
      <c r="K49" s="23">
        <f t="shared" si="14"/>
        <v>12608441.139999999</v>
      </c>
    </row>
    <row r="50" spans="1:11" ht="17.25" customHeight="1">
      <c r="A50" s="34" t="s">
        <v>44</v>
      </c>
      <c r="B50" s="19">
        <v>0</v>
      </c>
      <c r="C50" s="23">
        <f>ROUND(C31*C7,2)</f>
        <v>3789.56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3789.56</v>
      </c>
    </row>
    <row r="51" spans="1:11" ht="17.25" customHeight="1">
      <c r="A51" s="64" t="s">
        <v>104</v>
      </c>
      <c r="B51" s="65">
        <f aca="true" t="shared" si="16" ref="B51:H51">ROUND(B32*B7,2)</f>
        <v>-2091</v>
      </c>
      <c r="C51" s="65">
        <f t="shared" si="16"/>
        <v>-2616.48</v>
      </c>
      <c r="D51" s="65">
        <f t="shared" si="16"/>
        <v>-2978.26</v>
      </c>
      <c r="E51" s="65">
        <f t="shared" si="16"/>
        <v>-1795.58</v>
      </c>
      <c r="F51" s="65">
        <f t="shared" si="16"/>
        <v>-2529.85</v>
      </c>
      <c r="G51" s="65">
        <f t="shared" si="16"/>
        <v>-3605.98</v>
      </c>
      <c r="H51" s="65">
        <f t="shared" si="16"/>
        <v>-1742.15</v>
      </c>
      <c r="I51" s="19">
        <v>0</v>
      </c>
      <c r="J51" s="19">
        <v>0</v>
      </c>
      <c r="K51" s="65">
        <f>SUM(B51:J51)</f>
        <v>-17359.3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29787.65</v>
      </c>
      <c r="I53" s="31">
        <f>+I35</f>
        <v>0</v>
      </c>
      <c r="J53" s="31">
        <f>+J35</f>
        <v>0</v>
      </c>
      <c r="K53" s="23">
        <f t="shared" si="14"/>
        <v>29787.65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-187489.85</v>
      </c>
      <c r="C61" s="35">
        <f t="shared" si="17"/>
        <v>-188482.14</v>
      </c>
      <c r="D61" s="35">
        <f t="shared" si="17"/>
        <v>-195209.12</v>
      </c>
      <c r="E61" s="35">
        <f t="shared" si="17"/>
        <v>-249392.56</v>
      </c>
      <c r="F61" s="35">
        <f t="shared" si="17"/>
        <v>-237692.26</v>
      </c>
      <c r="G61" s="35">
        <f t="shared" si="17"/>
        <v>-257781.07</v>
      </c>
      <c r="H61" s="35">
        <f t="shared" si="17"/>
        <v>-145117.56</v>
      </c>
      <c r="I61" s="35">
        <f t="shared" si="17"/>
        <v>-92845.96</v>
      </c>
      <c r="J61" s="35">
        <f t="shared" si="17"/>
        <v>-70331.22</v>
      </c>
      <c r="K61" s="35">
        <f>SUM(B61:J61)</f>
        <v>-1624341.74</v>
      </c>
    </row>
    <row r="62" spans="1:11" ht="18.75" customHeight="1">
      <c r="A62" s="16" t="s">
        <v>74</v>
      </c>
      <c r="B62" s="35">
        <f aca="true" t="shared" si="18" ref="B62:J62">B63+B64+B65+B66+B67+B68</f>
        <v>-169560.41</v>
      </c>
      <c r="C62" s="35">
        <f t="shared" si="18"/>
        <v>-162853.64</v>
      </c>
      <c r="D62" s="35">
        <f t="shared" si="18"/>
        <v>-170787.8</v>
      </c>
      <c r="E62" s="35">
        <f t="shared" si="18"/>
        <v>-232100.34</v>
      </c>
      <c r="F62" s="35">
        <f t="shared" si="18"/>
        <v>-212381.94</v>
      </c>
      <c r="G62" s="35">
        <f t="shared" si="18"/>
        <v>-220657.45</v>
      </c>
      <c r="H62" s="35">
        <f t="shared" si="18"/>
        <v>-128412</v>
      </c>
      <c r="I62" s="35">
        <f t="shared" si="18"/>
        <v>-24324</v>
      </c>
      <c r="J62" s="35">
        <f t="shared" si="18"/>
        <v>-58224</v>
      </c>
      <c r="K62" s="35">
        <f aca="true" t="shared" si="19" ref="K62:K91">SUM(B62:J62)</f>
        <v>-1379301.58</v>
      </c>
    </row>
    <row r="63" spans="1:11" ht="18.75" customHeight="1">
      <c r="A63" s="12" t="s">
        <v>75</v>
      </c>
      <c r="B63" s="35">
        <f>-ROUND(B9*$D$3,2)</f>
        <v>-115888</v>
      </c>
      <c r="C63" s="35">
        <f aca="true" t="shared" si="20" ref="C63:J63">-ROUND(C9*$D$3,2)</f>
        <v>-151972</v>
      </c>
      <c r="D63" s="35">
        <f t="shared" si="20"/>
        <v>-143584</v>
      </c>
      <c r="E63" s="35">
        <f t="shared" si="20"/>
        <v>-106452</v>
      </c>
      <c r="F63" s="35">
        <f t="shared" si="20"/>
        <v>-123644</v>
      </c>
      <c r="G63" s="35">
        <f t="shared" si="20"/>
        <v>-152656</v>
      </c>
      <c r="H63" s="35">
        <f t="shared" si="20"/>
        <v>-128412</v>
      </c>
      <c r="I63" s="35">
        <f t="shared" si="20"/>
        <v>-24324</v>
      </c>
      <c r="J63" s="35">
        <f t="shared" si="20"/>
        <v>-58224</v>
      </c>
      <c r="K63" s="35">
        <f t="shared" si="19"/>
        <v>-1005156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-828</v>
      </c>
      <c r="C65" s="35">
        <v>-244</v>
      </c>
      <c r="D65" s="35">
        <v>-176</v>
      </c>
      <c r="E65" s="35">
        <v>-568</v>
      </c>
      <c r="F65" s="35">
        <v>-508</v>
      </c>
      <c r="G65" s="35">
        <v>-300</v>
      </c>
      <c r="H65" s="19">
        <v>0</v>
      </c>
      <c r="I65" s="19">
        <v>0</v>
      </c>
      <c r="J65" s="19">
        <v>0</v>
      </c>
      <c r="K65" s="35">
        <f t="shared" si="19"/>
        <v>-2624</v>
      </c>
    </row>
    <row r="66" spans="1:11" ht="18.75" customHeight="1">
      <c r="A66" s="12" t="s">
        <v>105</v>
      </c>
      <c r="B66" s="35">
        <v>-15660</v>
      </c>
      <c r="C66" s="35">
        <v>-5360</v>
      </c>
      <c r="D66" s="35">
        <v>-6332</v>
      </c>
      <c r="E66" s="35">
        <v>-11008</v>
      </c>
      <c r="F66" s="35">
        <v>-6748</v>
      </c>
      <c r="G66" s="35">
        <v>-5936</v>
      </c>
      <c r="H66" s="19">
        <v>0</v>
      </c>
      <c r="I66" s="19">
        <v>0</v>
      </c>
      <c r="J66" s="19">
        <v>0</v>
      </c>
      <c r="K66" s="35">
        <f t="shared" si="19"/>
        <v>-51044</v>
      </c>
    </row>
    <row r="67" spans="1:11" ht="18.75" customHeight="1">
      <c r="A67" s="12" t="s">
        <v>52</v>
      </c>
      <c r="B67" s="35">
        <v>-37184.41</v>
      </c>
      <c r="C67" s="35">
        <v>-5277.64</v>
      </c>
      <c r="D67" s="35">
        <v>-20695.8</v>
      </c>
      <c r="E67" s="35">
        <v>-114072.34</v>
      </c>
      <c r="F67" s="35">
        <v>-81481.94</v>
      </c>
      <c r="G67" s="35">
        <v>-61765.45</v>
      </c>
      <c r="H67" s="19">
        <v>0</v>
      </c>
      <c r="I67" s="19">
        <v>0</v>
      </c>
      <c r="J67" s="19">
        <v>0</v>
      </c>
      <c r="K67" s="35">
        <f t="shared" si="19"/>
        <v>-320477.58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-25310.32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-245040.16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1078107.36</v>
      </c>
      <c r="C106" s="24">
        <f t="shared" si="22"/>
        <v>1548304.95</v>
      </c>
      <c r="D106" s="24">
        <f t="shared" si="22"/>
        <v>1979292.92</v>
      </c>
      <c r="E106" s="24">
        <f t="shared" si="22"/>
        <v>976231.4399999998</v>
      </c>
      <c r="F106" s="24">
        <f t="shared" si="22"/>
        <v>1420503.5899999999</v>
      </c>
      <c r="G106" s="24">
        <f t="shared" si="22"/>
        <v>2141344.67</v>
      </c>
      <c r="H106" s="24">
        <f t="shared" si="22"/>
        <v>1018136.43</v>
      </c>
      <c r="I106" s="24">
        <f>+I107+I108</f>
        <v>330057.86999999994</v>
      </c>
      <c r="J106" s="24">
        <f>+J107+J108</f>
        <v>725697.1300000001</v>
      </c>
      <c r="K106" s="46">
        <f>SUM(B106:J106)</f>
        <v>11217676.36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1060439.03</v>
      </c>
      <c r="C107" s="24">
        <f t="shared" si="23"/>
        <v>1523343.23</v>
      </c>
      <c r="D107" s="24">
        <f t="shared" si="23"/>
        <v>1954034.71</v>
      </c>
      <c r="E107" s="24">
        <f t="shared" si="23"/>
        <v>953294.4299999998</v>
      </c>
      <c r="F107" s="24">
        <f t="shared" si="23"/>
        <v>1397192.6099999999</v>
      </c>
      <c r="G107" s="24">
        <f t="shared" si="23"/>
        <v>2111752.73</v>
      </c>
      <c r="H107" s="24">
        <f t="shared" si="23"/>
        <v>997793.06</v>
      </c>
      <c r="I107" s="24">
        <f t="shared" si="23"/>
        <v>330057.86999999994</v>
      </c>
      <c r="J107" s="24">
        <f t="shared" si="23"/>
        <v>711815.6000000001</v>
      </c>
      <c r="K107" s="46">
        <f>SUM(B107:J107)</f>
        <v>11039723.27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11217676.359999998</v>
      </c>
      <c r="L114" s="52"/>
    </row>
    <row r="115" spans="1:11" ht="18.75" customHeight="1">
      <c r="A115" s="26" t="s">
        <v>70</v>
      </c>
      <c r="B115" s="27">
        <v>136794.02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136794.02</v>
      </c>
    </row>
    <row r="116" spans="1:11" ht="18.75" customHeight="1">
      <c r="A116" s="26" t="s">
        <v>71</v>
      </c>
      <c r="B116" s="27">
        <v>941313.34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941313.34</v>
      </c>
    </row>
    <row r="117" spans="1:11" ht="18.75" customHeight="1">
      <c r="A117" s="26" t="s">
        <v>72</v>
      </c>
      <c r="B117" s="38">
        <v>0</v>
      </c>
      <c r="C117" s="27">
        <f>+C106</f>
        <v>1548304.95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1548304.95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1842510.04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1842510.04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136782.88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136782.88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966469.13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966469.13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9762.31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9762.31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283785.14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283785.14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515257.01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515257.01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71805.87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71805.87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549655.57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549655.57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639269.25</v>
      </c>
      <c r="H126" s="38">
        <v>0</v>
      </c>
      <c r="I126" s="38">
        <v>0</v>
      </c>
      <c r="J126" s="38">
        <v>0</v>
      </c>
      <c r="K126" s="39">
        <f t="shared" si="25"/>
        <v>639269.25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52646.34</v>
      </c>
      <c r="H127" s="38">
        <v>0</v>
      </c>
      <c r="I127" s="38">
        <v>0</v>
      </c>
      <c r="J127" s="38">
        <v>0</v>
      </c>
      <c r="K127" s="39">
        <f t="shared" si="25"/>
        <v>52646.34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319909.17</v>
      </c>
      <c r="H128" s="38">
        <v>0</v>
      </c>
      <c r="I128" s="38">
        <v>0</v>
      </c>
      <c r="J128" s="38">
        <v>0</v>
      </c>
      <c r="K128" s="39">
        <f t="shared" si="25"/>
        <v>319909.17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281859.8</v>
      </c>
      <c r="H129" s="38">
        <v>0</v>
      </c>
      <c r="I129" s="38">
        <v>0</v>
      </c>
      <c r="J129" s="38">
        <v>0</v>
      </c>
      <c r="K129" s="39">
        <f t="shared" si="25"/>
        <v>281859.8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847660.11</v>
      </c>
      <c r="H130" s="38">
        <v>0</v>
      </c>
      <c r="I130" s="38">
        <v>0</v>
      </c>
      <c r="J130" s="38">
        <v>0</v>
      </c>
      <c r="K130" s="39">
        <f t="shared" si="25"/>
        <v>847660.11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361004.25</v>
      </c>
      <c r="I131" s="38">
        <v>0</v>
      </c>
      <c r="J131" s="38">
        <v>0</v>
      </c>
      <c r="K131" s="39">
        <f t="shared" si="25"/>
        <v>361004.25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657132.18</v>
      </c>
      <c r="I132" s="38">
        <v>0</v>
      </c>
      <c r="J132" s="38">
        <v>0</v>
      </c>
      <c r="K132" s="39">
        <f t="shared" si="25"/>
        <v>657132.18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330057.87</v>
      </c>
      <c r="J133" s="38"/>
      <c r="K133" s="39">
        <f t="shared" si="25"/>
        <v>330057.87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725697.13</v>
      </c>
      <c r="K134" s="42">
        <f t="shared" si="25"/>
        <v>725697.13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2018-02-22T12:16:58Z</dcterms:modified>
  <cp:category/>
  <cp:version/>
  <cp:contentType/>
  <cp:contentStatus/>
</cp:coreProperties>
</file>