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<sst xmlns="http://schemas.openxmlformats.org/spreadsheetml/2006/main" count="138" uniqueCount="138">
  <si>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</si>
  <si>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</si>
  <si>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</si>
  <si>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</si>
  <si>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</si>
  <si>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</si>
  <si>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</si>
  <si>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</si>
  <si>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</si>
  <si>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</si>
  <si>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</si>
  <si>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</si>
  <si>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</si>
  <si>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</si>
  <si>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</si>
  <si>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</si>
  <si>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</si>
  <si>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</si>
  <si>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</si>
  <si>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</si>
  <si>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</si>
  <si>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</si>
  <si>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</si>
  <si>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</si>
  <si>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</si>
  <si>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</si>
  <si>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</si>
  <si>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</si>
  <si>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</si>
  <si>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</si>
  <si>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</si>
  <si>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</si>
  <si>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</si>
  <si>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</si>
  <si>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</si>
  <si>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</si>
  <si>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</si>
  <si>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</si>
  <si>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</si>
  <si>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</si>
  <si>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</si>
  <si>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</si>
  <si>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</si>
  <si>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</si>
  <si>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</si>
  <si>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</si>
  <si>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</si>
  <si>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</si>
  <si>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</si>
  <si>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</si>
  <si>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</si>
  <si>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</si>
  <si>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</si>
  <si>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</si>
  <si>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</si>
  <si>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</si>
  <si>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</si>
  <si>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</si>
  <si>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</si>
  <si>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</si>
  <si>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</si>
  <si>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</si>
  <si>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</si>
  <si>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</si>
  <si>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</si>
  <si>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</si>
  <si>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</si>
  <si>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</si>
  <si>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</si>
  <si>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</si>
  <si>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</si>
  <si>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</si>
  <si>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</si>
  <si>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</si>
  <si>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</si>
  <si>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</si>
  <si>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</si>
  <si>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</si>
  <si>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</si>
  <si>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</si>
  <si>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</si>
  <si>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</si>
  <si>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</si>
  <si>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</si>
  <si>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</si>
  <si>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</si>
  <si>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</si>
  <si>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</si>
  <si>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</si>
  <si>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</si>
  <si>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</si>
  <si>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</si>
  <si>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</si>
  <si>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</si>
  <si>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</si>
  <si>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</si>
  <si>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</si>
  <si>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</si>
  <si>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</si>
  <si>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</si>
  <si>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</si>
  <si>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</si>
  <si>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</si>
  <si>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</si>
  <si>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</si>
  <si>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</si>
  <si>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</si>
  <si>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</si>
  <si>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</si>
  <si>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</si>
  <si>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</si>
  <si>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</si>
  <si>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</si>
  <si>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</si>
  <si>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</si>
  <si>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</si>
  <si>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</si>
  <si>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</si>
  <si>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</si>
  <si>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</si>
  <si>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</si>
  <si>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</si>
  <si>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</si>
  <si>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</si>
  <si>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</si>
  <si>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</si>
  <si>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</si>
  <si>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</si>
  <si>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</si>
  <si>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</si>
  <si>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</si>
  <si>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</si>
  <si>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</si>
  <si>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</si>
  <si>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</si>
  <si>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</si>
  <si>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</si>
  <si>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13/02/18 - VENCIMENTO 20/02/18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</si>
</sst>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173054</v>
      </c>
      <c r="C7" s="9">
        <f t="shared" si="0"/>
        <v>225253</v>
      </c>
      <c r="D7" s="9">
        <f t="shared" si="0"/>
        <v>248676</v>
      </c>
      <c r="E7" s="9">
        <f t="shared" si="0"/>
        <v>150605</v>
      </c>
      <c r="F7" s="9">
        <f t="shared" si="0"/>
        <v>232431</v>
      </c>
      <c r="G7" s="9">
        <f t="shared" si="0"/>
        <v>413260</v>
      </c>
      <c r="H7" s="9">
        <f t="shared" si="0"/>
        <v>145650</v>
      </c>
      <c r="I7" s="9">
        <f t="shared" si="0"/>
        <v>26776</v>
      </c>
      <c r="J7" s="9">
        <f t="shared" si="0"/>
        <v>108264</v>
      </c>
      <c r="K7" s="9">
        <f t="shared" si="0"/>
        <v>1723969</v>
      </c>
      <c r="L7" s="50"/>
    </row>
    <row r="8" spans="1:11" ht="17.25" customHeight="1">
      <c r="A8" s="10" t="s">
        <v>97</v>
      </c>
      <c r="B8" s="11">
        <f>B9+B12+B16</f>
        <v>88699</v>
      </c>
      <c r="C8" s="11">
        <f aca="true" t="shared" si="1" ref="C8:J8">C9+C12+C16</f>
        <v>119936</v>
      </c>
      <c r="D8" s="11">
        <f t="shared" si="1"/>
        <v>122529</v>
      </c>
      <c r="E8" s="11">
        <f t="shared" si="1"/>
        <v>81037</v>
      </c>
      <c r="F8" s="11">
        <f t="shared" si="1"/>
        <v>115206</v>
      </c>
      <c r="G8" s="11">
        <f t="shared" si="1"/>
        <v>206047</v>
      </c>
      <c r="H8" s="11">
        <f t="shared" si="1"/>
        <v>85539</v>
      </c>
      <c r="I8" s="11">
        <f t="shared" si="1"/>
        <v>12261</v>
      </c>
      <c r="J8" s="11">
        <f t="shared" si="1"/>
        <v>54805</v>
      </c>
      <c r="K8" s="11">
        <f>SUM(B8:J8)</f>
        <v>886059</v>
      </c>
    </row>
    <row r="9" spans="1:11" ht="17.25" customHeight="1">
      <c r="A9" s="15" t="s">
        <v>16</v>
      </c>
      <c r="B9" s="13">
        <f>+B10+B11</f>
        <v>14821</v>
      </c>
      <c r="C9" s="13">
        <f aca="true" t="shared" si="2" ref="C9:J9">+C10+C11</f>
        <v>21494</v>
      </c>
      <c r="D9" s="13">
        <f t="shared" si="2"/>
        <v>19372</v>
      </c>
      <c r="E9" s="13">
        <f t="shared" si="2"/>
        <v>13247</v>
      </c>
      <c r="F9" s="13">
        <f t="shared" si="2"/>
        <v>16283</v>
      </c>
      <c r="G9" s="13">
        <f t="shared" si="2"/>
        <v>21594</v>
      </c>
      <c r="H9" s="13">
        <f t="shared" si="2"/>
        <v>17725</v>
      </c>
      <c r="I9" s="13">
        <f t="shared" si="2"/>
        <v>2494</v>
      </c>
      <c r="J9" s="13">
        <f t="shared" si="2"/>
        <v>8100</v>
      </c>
      <c r="K9" s="11">
        <f>SUM(B9:J9)</f>
        <v>135130</v>
      </c>
    </row>
    <row r="10" spans="1:11" ht="17.25" customHeight="1">
      <c r="A10" s="29" t="s">
        <v>17</v>
      </c>
      <c r="B10" s="13">
        <v>14821</v>
      </c>
      <c r="C10" s="13">
        <v>21494</v>
      </c>
      <c r="D10" s="13">
        <v>19372</v>
      </c>
      <c r="E10" s="13">
        <v>13247</v>
      </c>
      <c r="F10" s="13">
        <v>16283</v>
      </c>
      <c r="G10" s="13">
        <v>21594</v>
      </c>
      <c r="H10" s="13">
        <v>17725</v>
      </c>
      <c r="I10" s="13">
        <v>2494</v>
      </c>
      <c r="J10" s="13">
        <v>8100</v>
      </c>
      <c r="K10" s="11">
        <f>SUM(B10:J10)</f>
        <v>135130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69356</v>
      </c>
      <c r="C12" s="17">
        <f t="shared" si="3"/>
        <v>92384</v>
      </c>
      <c r="D12" s="17">
        <f t="shared" si="3"/>
        <v>97223</v>
      </c>
      <c r="E12" s="17">
        <f t="shared" si="3"/>
        <v>64159</v>
      </c>
      <c r="F12" s="17">
        <f t="shared" si="3"/>
        <v>91847</v>
      </c>
      <c r="G12" s="17">
        <f t="shared" si="3"/>
        <v>172289</v>
      </c>
      <c r="H12" s="17">
        <f t="shared" si="3"/>
        <v>64366</v>
      </c>
      <c r="I12" s="17">
        <f t="shared" si="3"/>
        <v>9126</v>
      </c>
      <c r="J12" s="17">
        <f t="shared" si="3"/>
        <v>44197</v>
      </c>
      <c r="K12" s="11">
        <f aca="true" t="shared" si="4" ref="K12:K27">SUM(B12:J12)</f>
        <v>704947</v>
      </c>
    </row>
    <row r="13" spans="1:13" ht="17.25" customHeight="1">
      <c r="A13" s="14" t="s">
        <v>19</v>
      </c>
      <c r="B13" s="13">
        <v>31125</v>
      </c>
      <c r="C13" s="13">
        <v>44740</v>
      </c>
      <c r="D13" s="13">
        <v>46819</v>
      </c>
      <c r="E13" s="13">
        <v>29746</v>
      </c>
      <c r="F13" s="13">
        <v>41110</v>
      </c>
      <c r="G13" s="13">
        <v>71918</v>
      </c>
      <c r="H13" s="13">
        <v>27299</v>
      </c>
      <c r="I13" s="13">
        <v>4850</v>
      </c>
      <c r="J13" s="13">
        <v>21043</v>
      </c>
      <c r="K13" s="11">
        <f t="shared" si="4"/>
        <v>318650</v>
      </c>
      <c r="L13" s="50"/>
      <c r="M13" s="51"/>
    </row>
    <row r="14" spans="1:12" ht="17.25" customHeight="1">
      <c r="A14" s="14" t="s">
        <v>20</v>
      </c>
      <c r="B14" s="13">
        <v>37195</v>
      </c>
      <c r="C14" s="13">
        <v>46193</v>
      </c>
      <c r="D14" s="13">
        <v>49361</v>
      </c>
      <c r="E14" s="13">
        <v>33335</v>
      </c>
      <c r="F14" s="13">
        <v>49775</v>
      </c>
      <c r="G14" s="13">
        <v>98588</v>
      </c>
      <c r="H14" s="13">
        <v>35520</v>
      </c>
      <c r="I14" s="13">
        <v>4152</v>
      </c>
      <c r="J14" s="13">
        <v>22745</v>
      </c>
      <c r="K14" s="11">
        <f t="shared" si="4"/>
        <v>376864</v>
      </c>
      <c r="L14" s="50"/>
    </row>
    <row r="15" spans="1:11" ht="17.25" customHeight="1">
      <c r="A15" s="14" t="s">
        <v>21</v>
      </c>
      <c r="B15" s="13">
        <v>1036</v>
      </c>
      <c r="C15" s="13">
        <v>1451</v>
      </c>
      <c r="D15" s="13">
        <v>1043</v>
      </c>
      <c r="E15" s="13">
        <v>1078</v>
      </c>
      <c r="F15" s="13">
        <v>962</v>
      </c>
      <c r="G15" s="13">
        <v>1783</v>
      </c>
      <c r="H15" s="13">
        <v>1547</v>
      </c>
      <c r="I15" s="13">
        <v>124</v>
      </c>
      <c r="J15" s="13">
        <v>409</v>
      </c>
      <c r="K15" s="11">
        <f t="shared" si="4"/>
        <v>9433</v>
      </c>
    </row>
    <row r="16" spans="1:11" ht="17.25" customHeight="1">
      <c r="A16" s="15" t="s">
        <v>93</v>
      </c>
      <c r="B16" s="13">
        <f>B17+B18+B19</f>
        <v>4522</v>
      </c>
      <c r="C16" s="13">
        <f aca="true" t="shared" si="5" ref="C16:J16">C17+C18+C19</f>
        <v>6058</v>
      </c>
      <c r="D16" s="13">
        <f t="shared" si="5"/>
        <v>5934</v>
      </c>
      <c r="E16" s="13">
        <f t="shared" si="5"/>
        <v>3631</v>
      </c>
      <c r="F16" s="13">
        <f t="shared" si="5"/>
        <v>7076</v>
      </c>
      <c r="G16" s="13">
        <f t="shared" si="5"/>
        <v>12164</v>
      </c>
      <c r="H16" s="13">
        <f t="shared" si="5"/>
        <v>3448</v>
      </c>
      <c r="I16" s="13">
        <f t="shared" si="5"/>
        <v>641</v>
      </c>
      <c r="J16" s="13">
        <f t="shared" si="5"/>
        <v>2508</v>
      </c>
      <c r="K16" s="11">
        <f t="shared" si="4"/>
        <v>45982</v>
      </c>
    </row>
    <row r="17" spans="1:11" ht="17.25" customHeight="1">
      <c r="A17" s="14" t="s">
        <v>94</v>
      </c>
      <c r="B17" s="13">
        <v>4487</v>
      </c>
      <c r="C17" s="13">
        <v>6031</v>
      </c>
      <c r="D17" s="13">
        <v>5908</v>
      </c>
      <c r="E17" s="13">
        <v>3605</v>
      </c>
      <c r="F17" s="13">
        <v>7034</v>
      </c>
      <c r="G17" s="13">
        <v>12086</v>
      </c>
      <c r="H17" s="13">
        <v>3424</v>
      </c>
      <c r="I17" s="13">
        <v>637</v>
      </c>
      <c r="J17" s="13">
        <v>2492</v>
      </c>
      <c r="K17" s="11">
        <f t="shared" si="4"/>
        <v>45704</v>
      </c>
    </row>
    <row r="18" spans="1:11" ht="17.25" customHeight="1">
      <c r="A18" s="14" t="s">
        <v>95</v>
      </c>
      <c r="B18" s="13">
        <v>28</v>
      </c>
      <c r="C18" s="13">
        <v>22</v>
      </c>
      <c r="D18" s="13">
        <v>19</v>
      </c>
      <c r="E18" s="13">
        <v>23</v>
      </c>
      <c r="F18" s="13">
        <v>29</v>
      </c>
      <c r="G18" s="13">
        <v>68</v>
      </c>
      <c r="H18" s="13">
        <v>18</v>
      </c>
      <c r="I18" s="13">
        <v>1</v>
      </c>
      <c r="J18" s="13">
        <v>13</v>
      </c>
      <c r="K18" s="11">
        <f t="shared" si="4"/>
        <v>221</v>
      </c>
    </row>
    <row r="19" spans="1:11" ht="17.25" customHeight="1">
      <c r="A19" s="14" t="s">
        <v>96</v>
      </c>
      <c r="B19" s="13">
        <v>7</v>
      </c>
      <c r="C19" s="13">
        <v>5</v>
      </c>
      <c r="D19" s="13">
        <v>7</v>
      </c>
      <c r="E19" s="13">
        <v>3</v>
      </c>
      <c r="F19" s="13">
        <v>13</v>
      </c>
      <c r="G19" s="13">
        <v>10</v>
      </c>
      <c r="H19" s="13">
        <v>6</v>
      </c>
      <c r="I19" s="13">
        <v>3</v>
      </c>
      <c r="J19" s="13">
        <v>3</v>
      </c>
      <c r="K19" s="11">
        <f t="shared" si="4"/>
        <v>57</v>
      </c>
    </row>
    <row r="20" spans="1:11" ht="17.25" customHeight="1">
      <c r="A20" s="16" t="s">
        <v>22</v>
      </c>
      <c r="B20" s="11">
        <f>+B21+B22+B23</f>
        <v>51994</v>
      </c>
      <c r="C20" s="11">
        <f aca="true" t="shared" si="6" ref="C20:J20">+C21+C22+C23</f>
        <v>58241</v>
      </c>
      <c r="D20" s="11">
        <f t="shared" si="6"/>
        <v>73332</v>
      </c>
      <c r="E20" s="11">
        <f t="shared" si="6"/>
        <v>40596</v>
      </c>
      <c r="F20" s="11">
        <f t="shared" si="6"/>
        <v>78837</v>
      </c>
      <c r="G20" s="11">
        <f t="shared" si="6"/>
        <v>152573</v>
      </c>
      <c r="H20" s="11">
        <f t="shared" si="6"/>
        <v>38229</v>
      </c>
      <c r="I20" s="11">
        <f t="shared" si="6"/>
        <v>8019</v>
      </c>
      <c r="J20" s="11">
        <f t="shared" si="6"/>
        <v>30368</v>
      </c>
      <c r="K20" s="11">
        <f t="shared" si="4"/>
        <v>532189</v>
      </c>
    </row>
    <row r="21" spans="1:12" ht="17.25" customHeight="1">
      <c r="A21" s="12" t="s">
        <v>23</v>
      </c>
      <c r="B21" s="13">
        <v>24014</v>
      </c>
      <c r="C21" s="13">
        <v>29730</v>
      </c>
      <c r="D21" s="13">
        <v>37110</v>
      </c>
      <c r="E21" s="13">
        <v>19524</v>
      </c>
      <c r="F21" s="13">
        <v>37066</v>
      </c>
      <c r="G21" s="13">
        <v>64286</v>
      </c>
      <c r="H21" s="13">
        <v>17334</v>
      </c>
      <c r="I21" s="13">
        <v>4542</v>
      </c>
      <c r="J21" s="13">
        <v>14926</v>
      </c>
      <c r="K21" s="11">
        <f t="shared" si="4"/>
        <v>248532</v>
      </c>
      <c r="L21" s="50"/>
    </row>
    <row r="22" spans="1:12" ht="17.25" customHeight="1">
      <c r="A22" s="12" t="s">
        <v>24</v>
      </c>
      <c r="B22" s="13">
        <v>27554</v>
      </c>
      <c r="C22" s="13">
        <v>27976</v>
      </c>
      <c r="D22" s="13">
        <v>35736</v>
      </c>
      <c r="E22" s="13">
        <v>20716</v>
      </c>
      <c r="F22" s="13">
        <v>41270</v>
      </c>
      <c r="G22" s="13">
        <v>87339</v>
      </c>
      <c r="H22" s="13">
        <v>20482</v>
      </c>
      <c r="I22" s="13">
        <v>3408</v>
      </c>
      <c r="J22" s="13">
        <v>15246</v>
      </c>
      <c r="K22" s="11">
        <f t="shared" si="4"/>
        <v>279727</v>
      </c>
      <c r="L22" s="50"/>
    </row>
    <row r="23" spans="1:11" ht="17.25" customHeight="1">
      <c r="A23" s="12" t="s">
        <v>25</v>
      </c>
      <c r="B23" s="13">
        <v>426</v>
      </c>
      <c r="C23" s="13">
        <v>535</v>
      </c>
      <c r="D23" s="13">
        <v>486</v>
      </c>
      <c r="E23" s="13">
        <v>356</v>
      </c>
      <c r="F23" s="13">
        <v>501</v>
      </c>
      <c r="G23" s="13">
        <v>948</v>
      </c>
      <c r="H23" s="13">
        <v>413</v>
      </c>
      <c r="I23" s="13">
        <v>69</v>
      </c>
      <c r="J23" s="13">
        <v>196</v>
      </c>
      <c r="K23" s="11">
        <f t="shared" si="4"/>
        <v>3930</v>
      </c>
    </row>
    <row r="24" spans="1:11" ht="17.25" customHeight="1">
      <c r="A24" s="16" t="s">
        <v>26</v>
      </c>
      <c r="B24" s="13">
        <f>+B25+B26</f>
        <v>32361</v>
      </c>
      <c r="C24" s="13">
        <f aca="true" t="shared" si="7" ref="C24:J24">+C25+C26</f>
        <v>47076</v>
      </c>
      <c r="D24" s="13">
        <f t="shared" si="7"/>
        <v>52815</v>
      </c>
      <c r="E24" s="13">
        <f t="shared" si="7"/>
        <v>28972</v>
      </c>
      <c r="F24" s="13">
        <f t="shared" si="7"/>
        <v>38388</v>
      </c>
      <c r="G24" s="13">
        <f t="shared" si="7"/>
        <v>54640</v>
      </c>
      <c r="H24" s="13">
        <f t="shared" si="7"/>
        <v>21155</v>
      </c>
      <c r="I24" s="13">
        <f t="shared" si="7"/>
        <v>6496</v>
      </c>
      <c r="J24" s="13">
        <f t="shared" si="7"/>
        <v>23091</v>
      </c>
      <c r="K24" s="11">
        <f t="shared" si="4"/>
        <v>304994</v>
      </c>
    </row>
    <row r="25" spans="1:12" ht="17.25" customHeight="1">
      <c r="A25" s="12" t="s">
        <v>115</v>
      </c>
      <c r="B25" s="13">
        <v>23078</v>
      </c>
      <c r="C25" s="13">
        <v>35348</v>
      </c>
      <c r="D25" s="13">
        <v>42164</v>
      </c>
      <c r="E25" s="13">
        <v>22880</v>
      </c>
      <c r="F25" s="13">
        <v>28538</v>
      </c>
      <c r="G25" s="13">
        <v>39385</v>
      </c>
      <c r="H25" s="13">
        <v>15389</v>
      </c>
      <c r="I25" s="13">
        <v>5540</v>
      </c>
      <c r="J25" s="13">
        <v>17714</v>
      </c>
      <c r="K25" s="11">
        <f t="shared" si="4"/>
        <v>230036</v>
      </c>
      <c r="L25" s="50"/>
    </row>
    <row r="26" spans="1:12" ht="17.25" customHeight="1">
      <c r="A26" s="12" t="s">
        <v>116</v>
      </c>
      <c r="B26" s="13">
        <v>9283</v>
      </c>
      <c r="C26" s="13">
        <v>11728</v>
      </c>
      <c r="D26" s="13">
        <v>10651</v>
      </c>
      <c r="E26" s="13">
        <v>6092</v>
      </c>
      <c r="F26" s="13">
        <v>9850</v>
      </c>
      <c r="G26" s="13">
        <v>15255</v>
      </c>
      <c r="H26" s="13">
        <v>5766</v>
      </c>
      <c r="I26" s="13">
        <v>956</v>
      </c>
      <c r="J26" s="13">
        <v>5377</v>
      </c>
      <c r="K26" s="11">
        <f t="shared" si="4"/>
        <v>74958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727</v>
      </c>
      <c r="I27" s="11">
        <v>0</v>
      </c>
      <c r="J27" s="11">
        <v>0</v>
      </c>
      <c r="K27" s="11">
        <f t="shared" si="4"/>
        <v>727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33622.25</v>
      </c>
      <c r="I35" s="19">
        <v>0</v>
      </c>
      <c r="J35" s="19">
        <v>0</v>
      </c>
      <c r="K35" s="23">
        <f>SUM(B35:J35)</f>
        <v>33622.25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515881.10000000003</v>
      </c>
      <c r="C47" s="22">
        <f aca="true" t="shared" si="12" ref="C47:H47">+C48+C57</f>
        <v>750418.07</v>
      </c>
      <c r="D47" s="22">
        <f t="shared" si="12"/>
        <v>926255.88</v>
      </c>
      <c r="E47" s="22">
        <f t="shared" si="12"/>
        <v>487116.17</v>
      </c>
      <c r="F47" s="22">
        <f t="shared" si="12"/>
        <v>732277.35</v>
      </c>
      <c r="G47" s="22">
        <f t="shared" si="12"/>
        <v>1092777.35</v>
      </c>
      <c r="H47" s="22">
        <f t="shared" si="12"/>
        <v>484333.20999999996</v>
      </c>
      <c r="I47" s="22">
        <f>+I48+I57</f>
        <v>131020.36</v>
      </c>
      <c r="J47" s="22">
        <f>+J48+J57</f>
        <v>350179.62</v>
      </c>
      <c r="K47" s="22">
        <f>SUM(B47:J47)</f>
        <v>5470259.11</v>
      </c>
    </row>
    <row r="48" spans="1:11" ht="17.25" customHeight="1">
      <c r="A48" s="16" t="s">
        <v>108</v>
      </c>
      <c r="B48" s="23">
        <f>SUM(B49:B56)</f>
        <v>498212.77</v>
      </c>
      <c r="C48" s="23">
        <f aca="true" t="shared" si="13" ref="C48:J48">SUM(C49:C56)</f>
        <v>725456.35</v>
      </c>
      <c r="D48" s="23">
        <f t="shared" si="13"/>
        <v>900997.67</v>
      </c>
      <c r="E48" s="23">
        <f t="shared" si="13"/>
        <v>464179.16</v>
      </c>
      <c r="F48" s="23">
        <f t="shared" si="13"/>
        <v>708966.37</v>
      </c>
      <c r="G48" s="23">
        <f t="shared" si="13"/>
        <v>1063185.4100000001</v>
      </c>
      <c r="H48" s="23">
        <f t="shared" si="13"/>
        <v>463989.83999999997</v>
      </c>
      <c r="I48" s="23">
        <f t="shared" si="13"/>
        <v>131020.36</v>
      </c>
      <c r="J48" s="23">
        <f t="shared" si="13"/>
        <v>336298.08999999997</v>
      </c>
      <c r="K48" s="23">
        <f aca="true" t="shared" si="14" ref="K48:K57">SUM(B48:J48)</f>
        <v>5292306.0200000005</v>
      </c>
    </row>
    <row r="49" spans="1:11" ht="17.25" customHeight="1">
      <c r="A49" s="34" t="s">
        <v>43</v>
      </c>
      <c r="B49" s="23">
        <f aca="true" t="shared" si="15" ref="B49:H49">ROUND(B30*B7,2)</f>
        <v>494951.75</v>
      </c>
      <c r="C49" s="23">
        <f t="shared" si="15"/>
        <v>719187.78</v>
      </c>
      <c r="D49" s="23">
        <f t="shared" si="15"/>
        <v>895855.29</v>
      </c>
      <c r="E49" s="23">
        <f t="shared" si="15"/>
        <v>461423.6</v>
      </c>
      <c r="F49" s="23">
        <f t="shared" si="15"/>
        <v>704777.28</v>
      </c>
      <c r="G49" s="23">
        <f t="shared" si="15"/>
        <v>1057367.04</v>
      </c>
      <c r="H49" s="23">
        <f t="shared" si="15"/>
        <v>427322.54</v>
      </c>
      <c r="I49" s="23">
        <f>ROUND(I30*I7,2)</f>
        <v>129954.64</v>
      </c>
      <c r="J49" s="23">
        <f>ROUND(J30*J7,2)</f>
        <v>334081.05</v>
      </c>
      <c r="K49" s="23">
        <f t="shared" si="14"/>
        <v>5224920.97</v>
      </c>
    </row>
    <row r="50" spans="1:11" ht="17.25" customHeight="1">
      <c r="A50" s="34" t="s">
        <v>44</v>
      </c>
      <c r="B50" s="19">
        <v>0</v>
      </c>
      <c r="C50" s="23">
        <f>ROUND(C31*C7,2)</f>
        <v>1598.59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1598.59</v>
      </c>
    </row>
    <row r="51" spans="1:11" ht="17.25" customHeight="1">
      <c r="A51" s="64" t="s">
        <v>104</v>
      </c>
      <c r="B51" s="65">
        <f aca="true" t="shared" si="16" ref="B51:H51">ROUND(B32*B7,2)</f>
        <v>-830.66</v>
      </c>
      <c r="C51" s="65">
        <f t="shared" si="16"/>
        <v>-1103.74</v>
      </c>
      <c r="D51" s="65">
        <f t="shared" si="16"/>
        <v>-1243.38</v>
      </c>
      <c r="E51" s="65">
        <f t="shared" si="16"/>
        <v>-689.84</v>
      </c>
      <c r="F51" s="65">
        <f t="shared" si="16"/>
        <v>-1092.43</v>
      </c>
      <c r="G51" s="65">
        <f t="shared" si="16"/>
        <v>-1611.71</v>
      </c>
      <c r="H51" s="65">
        <f t="shared" si="16"/>
        <v>-669.99</v>
      </c>
      <c r="I51" s="19">
        <v>0</v>
      </c>
      <c r="J51" s="19">
        <v>0</v>
      </c>
      <c r="K51" s="65">
        <f>SUM(B51:J51)</f>
        <v>-7241.75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33622.25</v>
      </c>
      <c r="I53" s="31">
        <f>+I35</f>
        <v>0</v>
      </c>
      <c r="J53" s="31">
        <f>+J35</f>
        <v>0</v>
      </c>
      <c r="K53" s="23">
        <f t="shared" si="14"/>
        <v>33622.25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17668.33</v>
      </c>
      <c r="C57" s="36">
        <v>24961.72</v>
      </c>
      <c r="D57" s="36">
        <v>25258.21</v>
      </c>
      <c r="E57" s="36">
        <v>22937.01</v>
      </c>
      <c r="F57" s="36">
        <v>23310.98</v>
      </c>
      <c r="G57" s="36">
        <v>29591.94</v>
      </c>
      <c r="H57" s="36">
        <v>20343.37</v>
      </c>
      <c r="I57" s="19">
        <v>0</v>
      </c>
      <c r="J57" s="36">
        <v>13881.53</v>
      </c>
      <c r="K57" s="36">
        <f t="shared" si="14"/>
        <v>177953.09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-60284</v>
      </c>
      <c r="C61" s="35">
        <f t="shared" si="17"/>
        <v>-87028.39</v>
      </c>
      <c r="D61" s="35">
        <f t="shared" si="17"/>
        <v>-78676.54</v>
      </c>
      <c r="E61" s="35">
        <f t="shared" si="17"/>
        <v>-53988</v>
      </c>
      <c r="F61" s="35">
        <f t="shared" si="17"/>
        <v>-68053.43</v>
      </c>
      <c r="G61" s="35">
        <f t="shared" si="17"/>
        <v>-89382.4</v>
      </c>
      <c r="H61" s="35">
        <f t="shared" si="17"/>
        <v>-70900</v>
      </c>
      <c r="I61" s="35">
        <f t="shared" si="17"/>
        <v>-12625.18</v>
      </c>
      <c r="J61" s="35">
        <f t="shared" si="17"/>
        <v>-32400</v>
      </c>
      <c r="K61" s="35">
        <f>SUM(B61:J61)</f>
        <v>-553337.94</v>
      </c>
    </row>
    <row r="62" spans="1:11" ht="18.75" customHeight="1">
      <c r="A62" s="16" t="s">
        <v>74</v>
      </c>
      <c r="B62" s="35">
        <f aca="true" t="shared" si="18" ref="B62:J62">B63+B64+B65+B66+B67+B68</f>
        <v>-59284</v>
      </c>
      <c r="C62" s="35">
        <f t="shared" si="18"/>
        <v>-85976</v>
      </c>
      <c r="D62" s="35">
        <f t="shared" si="18"/>
        <v>-77488</v>
      </c>
      <c r="E62" s="35">
        <f t="shared" si="18"/>
        <v>-52988</v>
      </c>
      <c r="F62" s="35">
        <f t="shared" si="18"/>
        <v>-65132</v>
      </c>
      <c r="G62" s="35">
        <f t="shared" si="18"/>
        <v>-86376</v>
      </c>
      <c r="H62" s="35">
        <f t="shared" si="18"/>
        <v>-70900</v>
      </c>
      <c r="I62" s="35">
        <f t="shared" si="18"/>
        <v>-9976</v>
      </c>
      <c r="J62" s="35">
        <f t="shared" si="18"/>
        <v>-32400</v>
      </c>
      <c r="K62" s="35">
        <f aca="true" t="shared" si="19" ref="K62:K91">SUM(B62:J62)</f>
        <v>-540520</v>
      </c>
    </row>
    <row r="63" spans="1:11" ht="18.75" customHeight="1">
      <c r="A63" s="12" t="s">
        <v>75</v>
      </c>
      <c r="B63" s="35">
        <f>-ROUND(B9*$D$3,2)</f>
        <v>-59284</v>
      </c>
      <c r="C63" s="35">
        <f aca="true" t="shared" si="20" ref="C63:J63">-ROUND(C9*$D$3,2)</f>
        <v>-85976</v>
      </c>
      <c r="D63" s="35">
        <f t="shared" si="20"/>
        <v>-77488</v>
      </c>
      <c r="E63" s="35">
        <f t="shared" si="20"/>
        <v>-52988</v>
      </c>
      <c r="F63" s="35">
        <f t="shared" si="20"/>
        <v>-65132</v>
      </c>
      <c r="G63" s="35">
        <f t="shared" si="20"/>
        <v>-86376</v>
      </c>
      <c r="H63" s="35">
        <f t="shared" si="20"/>
        <v>-70900</v>
      </c>
      <c r="I63" s="35">
        <f t="shared" si="20"/>
        <v>-9976</v>
      </c>
      <c r="J63" s="35">
        <f t="shared" si="20"/>
        <v>-32400</v>
      </c>
      <c r="K63" s="35">
        <f t="shared" si="19"/>
        <v>-540520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19">
        <v>0</v>
      </c>
      <c r="I65" s="19">
        <v>0</v>
      </c>
      <c r="J65" s="19">
        <v>0</v>
      </c>
      <c r="K65" s="35">
        <f t="shared" si="19"/>
        <v>0</v>
      </c>
    </row>
    <row r="66" spans="1:11" ht="18.75" customHeight="1">
      <c r="A66" s="12" t="s">
        <v>105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19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52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19">
        <v>0</v>
      </c>
      <c r="I67" s="19">
        <v>0</v>
      </c>
      <c r="J67" s="19">
        <v>0</v>
      </c>
      <c r="K67" s="35">
        <f t="shared" si="19"/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-1000</v>
      </c>
      <c r="C69" s="65">
        <f>SUM(C70:C102)</f>
        <v>-1052.39</v>
      </c>
      <c r="D69" s="65">
        <f>SUM(D70:D102)</f>
        <v>-1188.5400000000002</v>
      </c>
      <c r="E69" s="65">
        <f aca="true" t="shared" si="21" ref="E69:J69">SUM(E70:E102)</f>
        <v>-1000</v>
      </c>
      <c r="F69" s="65">
        <f t="shared" si="21"/>
        <v>-2921.43</v>
      </c>
      <c r="G69" s="65">
        <f t="shared" si="21"/>
        <v>-3006.4</v>
      </c>
      <c r="H69" s="65">
        <f t="shared" si="21"/>
        <v>0</v>
      </c>
      <c r="I69" s="65">
        <f t="shared" si="21"/>
        <v>-2649.18</v>
      </c>
      <c r="J69" s="65">
        <f t="shared" si="21"/>
        <v>0</v>
      </c>
      <c r="K69" s="65">
        <f t="shared" si="19"/>
        <v>-12817.94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-52.39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-65.19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-1182.14</v>
      </c>
      <c r="E72" s="19">
        <v>0</v>
      </c>
      <c r="F72" s="35">
        <v>-421.43</v>
      </c>
      <c r="G72" s="19">
        <v>0</v>
      </c>
      <c r="H72" s="19">
        <v>0</v>
      </c>
      <c r="I72" s="45">
        <v>-2649.18</v>
      </c>
      <c r="J72" s="19">
        <v>0</v>
      </c>
      <c r="K72" s="65">
        <f t="shared" si="19"/>
        <v>-4252.75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0</v>
      </c>
      <c r="J73" s="19">
        <v>0</v>
      </c>
      <c r="K73" s="65">
        <f t="shared" si="19"/>
        <v>0</v>
      </c>
    </row>
    <row r="74" spans="1:11" ht="18.75" customHeight="1">
      <c r="A74" s="34" t="s">
        <v>58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65">
        <f t="shared" si="19"/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-2500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455597.10000000003</v>
      </c>
      <c r="C106" s="24">
        <f t="shared" si="22"/>
        <v>663389.6799999999</v>
      </c>
      <c r="D106" s="24">
        <f t="shared" si="22"/>
        <v>847579.34</v>
      </c>
      <c r="E106" s="24">
        <f t="shared" si="22"/>
        <v>433128.17</v>
      </c>
      <c r="F106" s="24">
        <f t="shared" si="22"/>
        <v>664223.9199999999</v>
      </c>
      <c r="G106" s="24">
        <f t="shared" si="22"/>
        <v>1003394.9500000001</v>
      </c>
      <c r="H106" s="24">
        <f t="shared" si="22"/>
        <v>413433.20999999996</v>
      </c>
      <c r="I106" s="24">
        <f>+I107+I108</f>
        <v>118395.18000000001</v>
      </c>
      <c r="J106" s="24">
        <f>+J107+J108</f>
        <v>317779.62</v>
      </c>
      <c r="K106" s="46">
        <f>SUM(B106:J106)</f>
        <v>4916921.17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437928.77</v>
      </c>
      <c r="C107" s="24">
        <f t="shared" si="23"/>
        <v>638427.96</v>
      </c>
      <c r="D107" s="24">
        <f t="shared" si="23"/>
        <v>822321.13</v>
      </c>
      <c r="E107" s="24">
        <f t="shared" si="23"/>
        <v>410191.16</v>
      </c>
      <c r="F107" s="24">
        <f t="shared" si="23"/>
        <v>640912.94</v>
      </c>
      <c r="G107" s="24">
        <f t="shared" si="23"/>
        <v>973803.0100000001</v>
      </c>
      <c r="H107" s="24">
        <f t="shared" si="23"/>
        <v>393089.83999999997</v>
      </c>
      <c r="I107" s="24">
        <f t="shared" si="23"/>
        <v>118395.18000000001</v>
      </c>
      <c r="J107" s="24">
        <f t="shared" si="23"/>
        <v>303898.08999999997</v>
      </c>
      <c r="K107" s="46">
        <f>SUM(B107:J107)</f>
        <v>4738968.08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17668.33</v>
      </c>
      <c r="C108" s="24">
        <f t="shared" si="24"/>
        <v>24961.72</v>
      </c>
      <c r="D108" s="24">
        <f t="shared" si="24"/>
        <v>25258.21</v>
      </c>
      <c r="E108" s="24">
        <f t="shared" si="24"/>
        <v>22937.01</v>
      </c>
      <c r="F108" s="24">
        <f t="shared" si="24"/>
        <v>23310.98</v>
      </c>
      <c r="G108" s="24">
        <f t="shared" si="24"/>
        <v>29591.94</v>
      </c>
      <c r="H108" s="24">
        <f t="shared" si="24"/>
        <v>20343.37</v>
      </c>
      <c r="I108" s="19">
        <f t="shared" si="24"/>
        <v>0</v>
      </c>
      <c r="J108" s="24">
        <f t="shared" si="24"/>
        <v>13881.53</v>
      </c>
      <c r="K108" s="46">
        <f>SUM(B108:J108)</f>
        <v>177953.09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4916921.159999999</v>
      </c>
      <c r="L114" s="52"/>
    </row>
    <row r="115" spans="1:11" ht="18.75" customHeight="1">
      <c r="A115" s="26" t="s">
        <v>70</v>
      </c>
      <c r="B115" s="27">
        <v>59798.18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59798.18</v>
      </c>
    </row>
    <row r="116" spans="1:11" ht="18.75" customHeight="1">
      <c r="A116" s="26" t="s">
        <v>71</v>
      </c>
      <c r="B116" s="27">
        <v>395798.92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395798.92</v>
      </c>
    </row>
    <row r="117" spans="1:11" ht="18.75" customHeight="1">
      <c r="A117" s="26" t="s">
        <v>72</v>
      </c>
      <c r="B117" s="38">
        <v>0</v>
      </c>
      <c r="C117" s="27">
        <f>+C106</f>
        <v>663389.6799999999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663389.6799999999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790016.42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790016.42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57562.93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57562.93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428796.89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428796.89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4331.28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4331.28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128678.6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128678.6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239025.23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239025.23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39193.54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39193.54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257326.54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257326.54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297087.77</v>
      </c>
      <c r="H126" s="38">
        <v>0</v>
      </c>
      <c r="I126" s="38">
        <v>0</v>
      </c>
      <c r="J126" s="38">
        <v>0</v>
      </c>
      <c r="K126" s="39">
        <f t="shared" si="25"/>
        <v>297087.77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29887.34</v>
      </c>
      <c r="H127" s="38">
        <v>0</v>
      </c>
      <c r="I127" s="38">
        <v>0</v>
      </c>
      <c r="J127" s="38">
        <v>0</v>
      </c>
      <c r="K127" s="39">
        <f t="shared" si="25"/>
        <v>29887.34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140749.33</v>
      </c>
      <c r="H128" s="38">
        <v>0</v>
      </c>
      <c r="I128" s="38">
        <v>0</v>
      </c>
      <c r="J128" s="38">
        <v>0</v>
      </c>
      <c r="K128" s="39">
        <f t="shared" si="25"/>
        <v>140749.33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134655.79</v>
      </c>
      <c r="H129" s="38">
        <v>0</v>
      </c>
      <c r="I129" s="38">
        <v>0</v>
      </c>
      <c r="J129" s="38">
        <v>0</v>
      </c>
      <c r="K129" s="39">
        <f t="shared" si="25"/>
        <v>134655.79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401014.71</v>
      </c>
      <c r="H130" s="38">
        <v>0</v>
      </c>
      <c r="I130" s="38">
        <v>0</v>
      </c>
      <c r="J130" s="38">
        <v>0</v>
      </c>
      <c r="K130" s="39">
        <f t="shared" si="25"/>
        <v>401014.71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144598.92</v>
      </c>
      <c r="I131" s="38">
        <v>0</v>
      </c>
      <c r="J131" s="38">
        <v>0</v>
      </c>
      <c r="K131" s="39">
        <f t="shared" si="25"/>
        <v>144598.92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268834.29</v>
      </c>
      <c r="I132" s="38">
        <v>0</v>
      </c>
      <c r="J132" s="38">
        <v>0</v>
      </c>
      <c r="K132" s="39">
        <f t="shared" si="25"/>
        <v>268834.29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118395.18</v>
      </c>
      <c r="J133" s="38"/>
      <c r="K133" s="39">
        <f t="shared" si="25"/>
        <v>118395.18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317779.62</v>
      </c>
      <c r="K134" s="42">
        <f t="shared" si="25"/>
        <v>317779.62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2018-02-22T12:16:32Z</dcterms:modified>
  <cp:category/>
  <cp:version/>
  <cp:contentType/>
  <cp:contentStatus/>
</cp:coreProperties>
</file>