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<sst xmlns="http://schemas.openxmlformats.org/spreadsheetml/2006/main" count="138" uniqueCount="138">
  <si>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</si>
  <si>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</si>
  <si>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</si>
  <si>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</si>
  <si>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</si>
  <si>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</si>
  <si>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</si>
  <si>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</si>
  <si>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</si>
  <si>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</si>
  <si>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</si>
  <si>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</si>
  <si>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</si>
  <si>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</si>
  <si>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</si>
  <si>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</si>
  <si>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</si>
  <si>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</si>
  <si>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</si>
  <si>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</si>
  <si>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</si>
  <si>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</si>
  <si>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</si>
  <si>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</si>
  <si>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</si>
  <si>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</si>
  <si>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</si>
  <si>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</si>
  <si>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</si>
  <si>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</si>
  <si>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</si>
  <si>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</si>
  <si>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</si>
  <si>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</si>
  <si>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</si>
  <si>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</si>
  <si>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</si>
  <si>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</si>
  <si>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</si>
  <si>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</si>
  <si>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</si>
  <si>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</si>
  <si>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</si>
  <si>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</si>
  <si>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</si>
  <si>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</si>
  <si>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</si>
  <si>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</si>
  <si>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</si>
  <si>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</si>
  <si>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</si>
  <si>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</si>
  <si>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</si>
  <si>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</si>
  <si>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</si>
  <si>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</si>
  <si>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</si>
  <si>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</si>
  <si>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</si>
  <si>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</si>
  <si>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</si>
  <si>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</si>
  <si>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</si>
  <si>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</si>
  <si>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</si>
  <si>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</si>
  <si>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</si>
  <si>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</si>
  <si>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</si>
  <si>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</si>
  <si>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</si>
  <si>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</si>
  <si>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</si>
  <si>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</si>
  <si>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</si>
  <si>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</si>
  <si>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</si>
  <si>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</si>
  <si>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</si>
  <si>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</si>
  <si>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</si>
  <si>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</si>
  <si>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</si>
  <si>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</si>
  <si>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</si>
  <si>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</si>
  <si>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</si>
  <si>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</si>
  <si>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</si>
  <si>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</si>
  <si>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</si>
  <si>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</si>
  <si>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</si>
  <si>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</si>
  <si>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</si>
  <si>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</si>
  <si>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</si>
  <si>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</si>
  <si>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</si>
  <si>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</si>
  <si>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</si>
  <si>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</si>
  <si>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</si>
  <si>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</si>
  <si>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</si>
  <si>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</si>
  <si>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</si>
  <si>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</si>
  <si>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</si>
  <si>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</si>
  <si>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</si>
  <si>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</si>
  <si>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</si>
  <si>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</si>
  <si>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</si>
  <si>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</si>
  <si>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</si>
  <si>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</si>
  <si>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</si>
  <si>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</si>
  <si>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</si>
  <si>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</si>
  <si>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</si>
  <si>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</si>
  <si>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</si>
  <si>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</si>
  <si>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</si>
  <si>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</si>
  <si>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</si>
  <si>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</si>
  <si>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</si>
  <si>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</si>
  <si>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</si>
  <si>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</si>
  <si>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</si>
  <si>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</si>
  <si>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</si>
  <si>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12/02/18 - VENCIMENTO 20/02/18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</si>
</sst>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266251</v>
      </c>
      <c r="C7" s="9">
        <f t="shared" si="0"/>
        <v>334248</v>
      </c>
      <c r="D7" s="9">
        <f t="shared" si="0"/>
        <v>383499</v>
      </c>
      <c r="E7" s="9">
        <f t="shared" si="0"/>
        <v>230475</v>
      </c>
      <c r="F7" s="9">
        <f t="shared" si="0"/>
        <v>348128</v>
      </c>
      <c r="G7" s="9">
        <f t="shared" si="0"/>
        <v>603856</v>
      </c>
      <c r="H7" s="9">
        <f t="shared" si="0"/>
        <v>229561</v>
      </c>
      <c r="I7" s="9">
        <f t="shared" si="0"/>
        <v>46345</v>
      </c>
      <c r="J7" s="9">
        <f t="shared" si="0"/>
        <v>157460</v>
      </c>
      <c r="K7" s="9">
        <f t="shared" si="0"/>
        <v>2599823</v>
      </c>
      <c r="L7" s="50"/>
    </row>
    <row r="8" spans="1:11" ht="17.25" customHeight="1">
      <c r="A8" s="10" t="s">
        <v>97</v>
      </c>
      <c r="B8" s="11">
        <f>B9+B12+B16</f>
        <v>134964</v>
      </c>
      <c r="C8" s="11">
        <f aca="true" t="shared" si="1" ref="C8:J8">C9+C12+C16</f>
        <v>176455</v>
      </c>
      <c r="D8" s="11">
        <f t="shared" si="1"/>
        <v>186457</v>
      </c>
      <c r="E8" s="11">
        <f t="shared" si="1"/>
        <v>120806</v>
      </c>
      <c r="F8" s="11">
        <f t="shared" si="1"/>
        <v>169882</v>
      </c>
      <c r="G8" s="11">
        <f t="shared" si="1"/>
        <v>295648</v>
      </c>
      <c r="H8" s="11">
        <f t="shared" si="1"/>
        <v>129713</v>
      </c>
      <c r="I8" s="11">
        <f t="shared" si="1"/>
        <v>21128</v>
      </c>
      <c r="J8" s="11">
        <f t="shared" si="1"/>
        <v>77858</v>
      </c>
      <c r="K8" s="11">
        <f>SUM(B8:J8)</f>
        <v>1312911</v>
      </c>
    </row>
    <row r="9" spans="1:11" ht="17.25" customHeight="1">
      <c r="A9" s="15" t="s">
        <v>16</v>
      </c>
      <c r="B9" s="13">
        <f>+B10+B11</f>
        <v>22102</v>
      </c>
      <c r="C9" s="13">
        <f aca="true" t="shared" si="2" ref="C9:J9">+C10+C11</f>
        <v>30765</v>
      </c>
      <c r="D9" s="13">
        <f t="shared" si="2"/>
        <v>28800</v>
      </c>
      <c r="E9" s="13">
        <f t="shared" si="2"/>
        <v>19569</v>
      </c>
      <c r="F9" s="13">
        <f t="shared" si="2"/>
        <v>22354</v>
      </c>
      <c r="G9" s="13">
        <f t="shared" si="2"/>
        <v>30241</v>
      </c>
      <c r="H9" s="13">
        <f t="shared" si="2"/>
        <v>26015</v>
      </c>
      <c r="I9" s="13">
        <f t="shared" si="2"/>
        <v>4157</v>
      </c>
      <c r="J9" s="13">
        <f t="shared" si="2"/>
        <v>10977</v>
      </c>
      <c r="K9" s="11">
        <f>SUM(B9:J9)</f>
        <v>194980</v>
      </c>
    </row>
    <row r="10" spans="1:11" ht="17.25" customHeight="1">
      <c r="A10" s="29" t="s">
        <v>17</v>
      </c>
      <c r="B10" s="13">
        <v>22102</v>
      </c>
      <c r="C10" s="13">
        <v>30765</v>
      </c>
      <c r="D10" s="13">
        <v>28800</v>
      </c>
      <c r="E10" s="13">
        <v>19569</v>
      </c>
      <c r="F10" s="13">
        <v>22354</v>
      </c>
      <c r="G10" s="13">
        <v>30241</v>
      </c>
      <c r="H10" s="13">
        <v>26015</v>
      </c>
      <c r="I10" s="13">
        <v>4157</v>
      </c>
      <c r="J10" s="13">
        <v>10977</v>
      </c>
      <c r="K10" s="11">
        <f>SUM(B10:J10)</f>
        <v>194980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106053</v>
      </c>
      <c r="C12" s="17">
        <f t="shared" si="3"/>
        <v>136943</v>
      </c>
      <c r="D12" s="17">
        <f t="shared" si="3"/>
        <v>148600</v>
      </c>
      <c r="E12" s="17">
        <f t="shared" si="3"/>
        <v>95694</v>
      </c>
      <c r="F12" s="17">
        <f t="shared" si="3"/>
        <v>137161</v>
      </c>
      <c r="G12" s="17">
        <f t="shared" si="3"/>
        <v>247652</v>
      </c>
      <c r="H12" s="17">
        <f t="shared" si="3"/>
        <v>98115</v>
      </c>
      <c r="I12" s="17">
        <f t="shared" si="3"/>
        <v>15790</v>
      </c>
      <c r="J12" s="17">
        <f t="shared" si="3"/>
        <v>63011</v>
      </c>
      <c r="K12" s="11">
        <f aca="true" t="shared" si="4" ref="K12:K27">SUM(B12:J12)</f>
        <v>1049019</v>
      </c>
    </row>
    <row r="13" spans="1:13" ht="17.25" customHeight="1">
      <c r="A13" s="14" t="s">
        <v>19</v>
      </c>
      <c r="B13" s="13">
        <v>50874</v>
      </c>
      <c r="C13" s="13">
        <v>70422</v>
      </c>
      <c r="D13" s="13">
        <v>77095</v>
      </c>
      <c r="E13" s="13">
        <v>48126</v>
      </c>
      <c r="F13" s="13">
        <v>68207</v>
      </c>
      <c r="G13" s="13">
        <v>114118</v>
      </c>
      <c r="H13" s="13">
        <v>46283</v>
      </c>
      <c r="I13" s="13">
        <v>9029</v>
      </c>
      <c r="J13" s="13">
        <v>32356</v>
      </c>
      <c r="K13" s="11">
        <f t="shared" si="4"/>
        <v>516510</v>
      </c>
      <c r="L13" s="50"/>
      <c r="M13" s="51"/>
    </row>
    <row r="14" spans="1:12" ht="17.25" customHeight="1">
      <c r="A14" s="14" t="s">
        <v>20</v>
      </c>
      <c r="B14" s="13">
        <v>53696</v>
      </c>
      <c r="C14" s="13">
        <v>64367</v>
      </c>
      <c r="D14" s="13">
        <v>69974</v>
      </c>
      <c r="E14" s="13">
        <v>46065</v>
      </c>
      <c r="F14" s="13">
        <v>67516</v>
      </c>
      <c r="G14" s="13">
        <v>131167</v>
      </c>
      <c r="H14" s="13">
        <v>49678</v>
      </c>
      <c r="I14" s="13">
        <v>6510</v>
      </c>
      <c r="J14" s="13">
        <v>30026</v>
      </c>
      <c r="K14" s="11">
        <f t="shared" si="4"/>
        <v>518999</v>
      </c>
      <c r="L14" s="50"/>
    </row>
    <row r="15" spans="1:11" ht="17.25" customHeight="1">
      <c r="A15" s="14" t="s">
        <v>21</v>
      </c>
      <c r="B15" s="13">
        <v>1483</v>
      </c>
      <c r="C15" s="13">
        <v>2154</v>
      </c>
      <c r="D15" s="13">
        <v>1531</v>
      </c>
      <c r="E15" s="13">
        <v>1503</v>
      </c>
      <c r="F15" s="13">
        <v>1438</v>
      </c>
      <c r="G15" s="13">
        <v>2367</v>
      </c>
      <c r="H15" s="13">
        <v>2154</v>
      </c>
      <c r="I15" s="13">
        <v>251</v>
      </c>
      <c r="J15" s="13">
        <v>629</v>
      </c>
      <c r="K15" s="11">
        <f t="shared" si="4"/>
        <v>13510</v>
      </c>
    </row>
    <row r="16" spans="1:11" ht="17.25" customHeight="1">
      <c r="A16" s="15" t="s">
        <v>93</v>
      </c>
      <c r="B16" s="13">
        <f>B17+B18+B19</f>
        <v>6809</v>
      </c>
      <c r="C16" s="13">
        <f aca="true" t="shared" si="5" ref="C16:J16">C17+C18+C19</f>
        <v>8747</v>
      </c>
      <c r="D16" s="13">
        <f t="shared" si="5"/>
        <v>9057</v>
      </c>
      <c r="E16" s="13">
        <f t="shared" si="5"/>
        <v>5543</v>
      </c>
      <c r="F16" s="13">
        <f t="shared" si="5"/>
        <v>10367</v>
      </c>
      <c r="G16" s="13">
        <f t="shared" si="5"/>
        <v>17755</v>
      </c>
      <c r="H16" s="13">
        <f t="shared" si="5"/>
        <v>5583</v>
      </c>
      <c r="I16" s="13">
        <f t="shared" si="5"/>
        <v>1181</v>
      </c>
      <c r="J16" s="13">
        <f t="shared" si="5"/>
        <v>3870</v>
      </c>
      <c r="K16" s="11">
        <f t="shared" si="4"/>
        <v>68912</v>
      </c>
    </row>
    <row r="17" spans="1:11" ht="17.25" customHeight="1">
      <c r="A17" s="14" t="s">
        <v>94</v>
      </c>
      <c r="B17" s="13">
        <v>6749</v>
      </c>
      <c r="C17" s="13">
        <v>8709</v>
      </c>
      <c r="D17" s="13">
        <v>9028</v>
      </c>
      <c r="E17" s="13">
        <v>5512</v>
      </c>
      <c r="F17" s="13">
        <v>10324</v>
      </c>
      <c r="G17" s="13">
        <v>17663</v>
      </c>
      <c r="H17" s="13">
        <v>5544</v>
      </c>
      <c r="I17" s="13">
        <v>1179</v>
      </c>
      <c r="J17" s="13">
        <v>3856</v>
      </c>
      <c r="K17" s="11">
        <f t="shared" si="4"/>
        <v>68564</v>
      </c>
    </row>
    <row r="18" spans="1:11" ht="17.25" customHeight="1">
      <c r="A18" s="14" t="s">
        <v>95</v>
      </c>
      <c r="B18" s="13">
        <v>44</v>
      </c>
      <c r="C18" s="13">
        <v>29</v>
      </c>
      <c r="D18" s="13">
        <v>24</v>
      </c>
      <c r="E18" s="13">
        <v>26</v>
      </c>
      <c r="F18" s="13">
        <v>39</v>
      </c>
      <c r="G18" s="13">
        <v>82</v>
      </c>
      <c r="H18" s="13">
        <v>34</v>
      </c>
      <c r="I18" s="13">
        <v>1</v>
      </c>
      <c r="J18" s="13">
        <v>10</v>
      </c>
      <c r="K18" s="11">
        <f t="shared" si="4"/>
        <v>289</v>
      </c>
    </row>
    <row r="19" spans="1:11" ht="17.25" customHeight="1">
      <c r="A19" s="14" t="s">
        <v>96</v>
      </c>
      <c r="B19" s="13">
        <v>16</v>
      </c>
      <c r="C19" s="13">
        <v>9</v>
      </c>
      <c r="D19" s="13">
        <v>5</v>
      </c>
      <c r="E19" s="13">
        <v>5</v>
      </c>
      <c r="F19" s="13">
        <v>4</v>
      </c>
      <c r="G19" s="13">
        <v>10</v>
      </c>
      <c r="H19" s="13">
        <v>5</v>
      </c>
      <c r="I19" s="13">
        <v>1</v>
      </c>
      <c r="J19" s="13">
        <v>4</v>
      </c>
      <c r="K19" s="11">
        <f t="shared" si="4"/>
        <v>59</v>
      </c>
    </row>
    <row r="20" spans="1:11" ht="17.25" customHeight="1">
      <c r="A20" s="16" t="s">
        <v>22</v>
      </c>
      <c r="B20" s="11">
        <f>+B21+B22+B23</f>
        <v>83109</v>
      </c>
      <c r="C20" s="11">
        <f aca="true" t="shared" si="6" ref="C20:J20">+C21+C22+C23</f>
        <v>89913</v>
      </c>
      <c r="D20" s="11">
        <f t="shared" si="6"/>
        <v>115318</v>
      </c>
      <c r="E20" s="11">
        <f t="shared" si="6"/>
        <v>64479</v>
      </c>
      <c r="F20" s="11">
        <f t="shared" si="6"/>
        <v>119930</v>
      </c>
      <c r="G20" s="11">
        <f t="shared" si="6"/>
        <v>225475</v>
      </c>
      <c r="H20" s="11">
        <f t="shared" si="6"/>
        <v>63657</v>
      </c>
      <c r="I20" s="11">
        <f t="shared" si="6"/>
        <v>14079</v>
      </c>
      <c r="J20" s="11">
        <f t="shared" si="6"/>
        <v>45128</v>
      </c>
      <c r="K20" s="11">
        <f t="shared" si="4"/>
        <v>821088</v>
      </c>
    </row>
    <row r="21" spans="1:12" ht="17.25" customHeight="1">
      <c r="A21" s="12" t="s">
        <v>23</v>
      </c>
      <c r="B21" s="13">
        <v>41820</v>
      </c>
      <c r="C21" s="13">
        <v>49731</v>
      </c>
      <c r="D21" s="13">
        <v>64238</v>
      </c>
      <c r="E21" s="13">
        <v>34697</v>
      </c>
      <c r="F21" s="13">
        <v>64292</v>
      </c>
      <c r="G21" s="13">
        <v>108128</v>
      </c>
      <c r="H21" s="13">
        <v>32941</v>
      </c>
      <c r="I21" s="13">
        <v>8524</v>
      </c>
      <c r="J21" s="13">
        <v>24208</v>
      </c>
      <c r="K21" s="11">
        <f t="shared" si="4"/>
        <v>428579</v>
      </c>
      <c r="L21" s="50"/>
    </row>
    <row r="22" spans="1:12" ht="17.25" customHeight="1">
      <c r="A22" s="12" t="s">
        <v>24</v>
      </c>
      <c r="B22" s="13">
        <v>40528</v>
      </c>
      <c r="C22" s="13">
        <v>39314</v>
      </c>
      <c r="D22" s="13">
        <v>50229</v>
      </c>
      <c r="E22" s="13">
        <v>29228</v>
      </c>
      <c r="F22" s="13">
        <v>54869</v>
      </c>
      <c r="G22" s="13">
        <v>116055</v>
      </c>
      <c r="H22" s="13">
        <v>30012</v>
      </c>
      <c r="I22" s="13">
        <v>5441</v>
      </c>
      <c r="J22" s="13">
        <v>20650</v>
      </c>
      <c r="K22" s="11">
        <f t="shared" si="4"/>
        <v>386326</v>
      </c>
      <c r="L22" s="50"/>
    </row>
    <row r="23" spans="1:11" ht="17.25" customHeight="1">
      <c r="A23" s="12" t="s">
        <v>25</v>
      </c>
      <c r="B23" s="13">
        <v>761</v>
      </c>
      <c r="C23" s="13">
        <v>868</v>
      </c>
      <c r="D23" s="13">
        <v>851</v>
      </c>
      <c r="E23" s="13">
        <v>554</v>
      </c>
      <c r="F23" s="13">
        <v>769</v>
      </c>
      <c r="G23" s="13">
        <v>1292</v>
      </c>
      <c r="H23" s="13">
        <v>704</v>
      </c>
      <c r="I23" s="13">
        <v>114</v>
      </c>
      <c r="J23" s="13">
        <v>270</v>
      </c>
      <c r="K23" s="11">
        <f t="shared" si="4"/>
        <v>6183</v>
      </c>
    </row>
    <row r="24" spans="1:11" ht="17.25" customHeight="1">
      <c r="A24" s="16" t="s">
        <v>26</v>
      </c>
      <c r="B24" s="13">
        <f>+B25+B26</f>
        <v>48178</v>
      </c>
      <c r="C24" s="13">
        <f aca="true" t="shared" si="7" ref="C24:J24">+C25+C26</f>
        <v>67880</v>
      </c>
      <c r="D24" s="13">
        <f t="shared" si="7"/>
        <v>81724</v>
      </c>
      <c r="E24" s="13">
        <f t="shared" si="7"/>
        <v>45190</v>
      </c>
      <c r="F24" s="13">
        <f t="shared" si="7"/>
        <v>58316</v>
      </c>
      <c r="G24" s="13">
        <f t="shared" si="7"/>
        <v>82733</v>
      </c>
      <c r="H24" s="13">
        <f t="shared" si="7"/>
        <v>35168</v>
      </c>
      <c r="I24" s="13">
        <f t="shared" si="7"/>
        <v>11138</v>
      </c>
      <c r="J24" s="13">
        <f t="shared" si="7"/>
        <v>34474</v>
      </c>
      <c r="K24" s="11">
        <f t="shared" si="4"/>
        <v>464801</v>
      </c>
    </row>
    <row r="25" spans="1:12" ht="17.25" customHeight="1">
      <c r="A25" s="12" t="s">
        <v>115</v>
      </c>
      <c r="B25" s="13">
        <v>35299</v>
      </c>
      <c r="C25" s="13">
        <v>51772</v>
      </c>
      <c r="D25" s="13">
        <v>66506</v>
      </c>
      <c r="E25" s="13">
        <v>36638</v>
      </c>
      <c r="F25" s="13">
        <v>44299</v>
      </c>
      <c r="G25" s="13">
        <v>62105</v>
      </c>
      <c r="H25" s="13">
        <v>26973</v>
      </c>
      <c r="I25" s="13">
        <v>9528</v>
      </c>
      <c r="J25" s="13">
        <v>27208</v>
      </c>
      <c r="K25" s="11">
        <f t="shared" si="4"/>
        <v>360328</v>
      </c>
      <c r="L25" s="50"/>
    </row>
    <row r="26" spans="1:12" ht="17.25" customHeight="1">
      <c r="A26" s="12" t="s">
        <v>116</v>
      </c>
      <c r="B26" s="13">
        <v>12879</v>
      </c>
      <c r="C26" s="13">
        <v>16108</v>
      </c>
      <c r="D26" s="13">
        <v>15218</v>
      </c>
      <c r="E26" s="13">
        <v>8552</v>
      </c>
      <c r="F26" s="13">
        <v>14017</v>
      </c>
      <c r="G26" s="13">
        <v>20628</v>
      </c>
      <c r="H26" s="13">
        <v>8195</v>
      </c>
      <c r="I26" s="13">
        <v>1610</v>
      </c>
      <c r="J26" s="13">
        <v>7266</v>
      </c>
      <c r="K26" s="11">
        <f t="shared" si="4"/>
        <v>104473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1023</v>
      </c>
      <c r="I27" s="11">
        <v>0</v>
      </c>
      <c r="J27" s="11">
        <v>0</v>
      </c>
      <c r="K27" s="11">
        <f t="shared" si="4"/>
        <v>1023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32753.82</v>
      </c>
      <c r="I35" s="19">
        <v>0</v>
      </c>
      <c r="J35" s="19">
        <v>0</v>
      </c>
      <c r="K35" s="23">
        <f>SUM(B35:J35)</f>
        <v>32753.82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781986.5</v>
      </c>
      <c r="C47" s="22">
        <f aca="true" t="shared" si="12" ref="C47:H47">+C48+C57</f>
        <v>1098656.74</v>
      </c>
      <c r="D47" s="22">
        <f t="shared" si="12"/>
        <v>1411281.6199999999</v>
      </c>
      <c r="E47" s="22">
        <f t="shared" si="12"/>
        <v>731456.04</v>
      </c>
      <c r="F47" s="22">
        <f t="shared" si="12"/>
        <v>1082550.02</v>
      </c>
      <c r="G47" s="22">
        <f t="shared" si="12"/>
        <v>1579692.94</v>
      </c>
      <c r="H47" s="22">
        <f t="shared" si="12"/>
        <v>729265.27</v>
      </c>
      <c r="I47" s="22">
        <f>+I48+I57</f>
        <v>225996.54</v>
      </c>
      <c r="J47" s="22">
        <f>+J48+J57</f>
        <v>501988.64</v>
      </c>
      <c r="K47" s="22">
        <f>SUM(B47:J47)</f>
        <v>8142874.309999999</v>
      </c>
    </row>
    <row r="48" spans="1:11" ht="17.25" customHeight="1">
      <c r="A48" s="16" t="s">
        <v>108</v>
      </c>
      <c r="B48" s="23">
        <f>SUM(B49:B56)</f>
        <v>764318.17</v>
      </c>
      <c r="C48" s="23">
        <f aca="true" t="shared" si="13" ref="C48:J48">SUM(C49:C56)</f>
        <v>1073695.02</v>
      </c>
      <c r="D48" s="23">
        <f t="shared" si="13"/>
        <v>1386023.41</v>
      </c>
      <c r="E48" s="23">
        <f t="shared" si="13"/>
        <v>708519.03</v>
      </c>
      <c r="F48" s="23">
        <f t="shared" si="13"/>
        <v>1059239.04</v>
      </c>
      <c r="G48" s="23">
        <f t="shared" si="13"/>
        <v>1550101</v>
      </c>
      <c r="H48" s="23">
        <f t="shared" si="13"/>
        <v>708921.9</v>
      </c>
      <c r="I48" s="23">
        <f t="shared" si="13"/>
        <v>225996.54</v>
      </c>
      <c r="J48" s="23">
        <f t="shared" si="13"/>
        <v>488107.11</v>
      </c>
      <c r="K48" s="23">
        <f aca="true" t="shared" si="14" ref="K48:K57">SUM(B48:J48)</f>
        <v>7964921.220000001</v>
      </c>
    </row>
    <row r="49" spans="1:11" ht="17.25" customHeight="1">
      <c r="A49" s="34" t="s">
        <v>43</v>
      </c>
      <c r="B49" s="23">
        <f aca="true" t="shared" si="15" ref="B49:H49">ROUND(B30*B7,2)</f>
        <v>761504.49</v>
      </c>
      <c r="C49" s="23">
        <f t="shared" si="15"/>
        <v>1067187.01</v>
      </c>
      <c r="D49" s="23">
        <f t="shared" si="15"/>
        <v>1381555.15</v>
      </c>
      <c r="E49" s="23">
        <f t="shared" si="15"/>
        <v>706129.31</v>
      </c>
      <c r="F49" s="23">
        <f t="shared" si="15"/>
        <v>1055593.72</v>
      </c>
      <c r="G49" s="23">
        <f t="shared" si="15"/>
        <v>1545025.96</v>
      </c>
      <c r="H49" s="23">
        <f t="shared" si="15"/>
        <v>673509.02</v>
      </c>
      <c r="I49" s="23">
        <f>ROUND(I30*I7,2)</f>
        <v>224930.82</v>
      </c>
      <c r="J49" s="23">
        <f>ROUND(J30*J7,2)</f>
        <v>485890.07</v>
      </c>
      <c r="K49" s="23">
        <f t="shared" si="14"/>
        <v>7901325.550000001</v>
      </c>
    </row>
    <row r="50" spans="1:11" ht="17.25" customHeight="1">
      <c r="A50" s="34" t="s">
        <v>44</v>
      </c>
      <c r="B50" s="19">
        <v>0</v>
      </c>
      <c r="C50" s="23">
        <f>ROUND(C31*C7,2)</f>
        <v>2372.11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2372.11</v>
      </c>
    </row>
    <row r="51" spans="1:11" ht="17.25" customHeight="1">
      <c r="A51" s="64" t="s">
        <v>104</v>
      </c>
      <c r="B51" s="65">
        <f aca="true" t="shared" si="16" ref="B51:H51">ROUND(B32*B7,2)</f>
        <v>-1278</v>
      </c>
      <c r="C51" s="65">
        <f t="shared" si="16"/>
        <v>-1637.82</v>
      </c>
      <c r="D51" s="65">
        <f t="shared" si="16"/>
        <v>-1917.5</v>
      </c>
      <c r="E51" s="65">
        <f t="shared" si="16"/>
        <v>-1055.68</v>
      </c>
      <c r="F51" s="65">
        <f t="shared" si="16"/>
        <v>-1636.2</v>
      </c>
      <c r="G51" s="65">
        <f t="shared" si="16"/>
        <v>-2355.04</v>
      </c>
      <c r="H51" s="65">
        <f t="shared" si="16"/>
        <v>-1055.98</v>
      </c>
      <c r="I51" s="19">
        <v>0</v>
      </c>
      <c r="J51" s="19">
        <v>0</v>
      </c>
      <c r="K51" s="65">
        <f>SUM(B51:J51)</f>
        <v>-10936.22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32753.82</v>
      </c>
      <c r="I53" s="31">
        <f>+I35</f>
        <v>0</v>
      </c>
      <c r="J53" s="31">
        <f>+J35</f>
        <v>0</v>
      </c>
      <c r="K53" s="23">
        <f t="shared" si="14"/>
        <v>32753.82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-89408</v>
      </c>
      <c r="C61" s="35">
        <f t="shared" si="17"/>
        <v>-124112.39</v>
      </c>
      <c r="D61" s="35">
        <f t="shared" si="17"/>
        <v>-116388.54</v>
      </c>
      <c r="E61" s="35">
        <f t="shared" si="17"/>
        <v>-79276</v>
      </c>
      <c r="F61" s="35">
        <f t="shared" si="17"/>
        <v>-92337.43</v>
      </c>
      <c r="G61" s="35">
        <f t="shared" si="17"/>
        <v>-123970.4</v>
      </c>
      <c r="H61" s="35">
        <f t="shared" si="17"/>
        <v>-104060</v>
      </c>
      <c r="I61" s="35">
        <f t="shared" si="17"/>
        <v>-19277.18</v>
      </c>
      <c r="J61" s="35">
        <f t="shared" si="17"/>
        <v>-43908</v>
      </c>
      <c r="K61" s="35">
        <f>SUM(B61:J61)</f>
        <v>-792737.9400000001</v>
      </c>
    </row>
    <row r="62" spans="1:11" ht="18.75" customHeight="1">
      <c r="A62" s="16" t="s">
        <v>74</v>
      </c>
      <c r="B62" s="35">
        <f aca="true" t="shared" si="18" ref="B62:J62">B63+B64+B65+B66+B67+B68</f>
        <v>-88408</v>
      </c>
      <c r="C62" s="35">
        <f t="shared" si="18"/>
        <v>-123060</v>
      </c>
      <c r="D62" s="35">
        <f t="shared" si="18"/>
        <v>-115200</v>
      </c>
      <c r="E62" s="35">
        <f t="shared" si="18"/>
        <v>-78276</v>
      </c>
      <c r="F62" s="35">
        <f t="shared" si="18"/>
        <v>-89416</v>
      </c>
      <c r="G62" s="35">
        <f t="shared" si="18"/>
        <v>-120964</v>
      </c>
      <c r="H62" s="35">
        <f t="shared" si="18"/>
        <v>-104060</v>
      </c>
      <c r="I62" s="35">
        <f t="shared" si="18"/>
        <v>-16628</v>
      </c>
      <c r="J62" s="35">
        <f t="shared" si="18"/>
        <v>-43908</v>
      </c>
      <c r="K62" s="35">
        <f aca="true" t="shared" si="19" ref="K62:K91">SUM(B62:J62)</f>
        <v>-779920</v>
      </c>
    </row>
    <row r="63" spans="1:11" ht="18.75" customHeight="1">
      <c r="A63" s="12" t="s">
        <v>75</v>
      </c>
      <c r="B63" s="35">
        <f>-ROUND(B9*$D$3,2)</f>
        <v>-88408</v>
      </c>
      <c r="C63" s="35">
        <f aca="true" t="shared" si="20" ref="C63:J63">-ROUND(C9*$D$3,2)</f>
        <v>-123060</v>
      </c>
      <c r="D63" s="35">
        <f t="shared" si="20"/>
        <v>-115200</v>
      </c>
      <c r="E63" s="35">
        <f t="shared" si="20"/>
        <v>-78276</v>
      </c>
      <c r="F63" s="35">
        <f t="shared" si="20"/>
        <v>-89416</v>
      </c>
      <c r="G63" s="35">
        <f t="shared" si="20"/>
        <v>-120964</v>
      </c>
      <c r="H63" s="35">
        <f t="shared" si="20"/>
        <v>-104060</v>
      </c>
      <c r="I63" s="35">
        <f t="shared" si="20"/>
        <v>-16628</v>
      </c>
      <c r="J63" s="35">
        <f t="shared" si="20"/>
        <v>-43908</v>
      </c>
      <c r="K63" s="35">
        <f t="shared" si="19"/>
        <v>-779920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-1052.39</v>
      </c>
      <c r="D69" s="65">
        <f>SUM(D70:D102)</f>
        <v>-1188.5400000000002</v>
      </c>
      <c r="E69" s="65">
        <f aca="true" t="shared" si="21" ref="E69:J69">SUM(E70:E102)</f>
        <v>-1000</v>
      </c>
      <c r="F69" s="65">
        <f t="shared" si="21"/>
        <v>-2921.43</v>
      </c>
      <c r="G69" s="65">
        <f t="shared" si="21"/>
        <v>-3006.4</v>
      </c>
      <c r="H69" s="65">
        <f t="shared" si="21"/>
        <v>0</v>
      </c>
      <c r="I69" s="65">
        <f t="shared" si="21"/>
        <v>-2649.18</v>
      </c>
      <c r="J69" s="65">
        <f t="shared" si="21"/>
        <v>0</v>
      </c>
      <c r="K69" s="65">
        <f t="shared" si="19"/>
        <v>-12817.94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5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5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-2500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692578.5</v>
      </c>
      <c r="C106" s="24">
        <f t="shared" si="22"/>
        <v>974544.35</v>
      </c>
      <c r="D106" s="24">
        <f t="shared" si="22"/>
        <v>1294893.0799999998</v>
      </c>
      <c r="E106" s="24">
        <f t="shared" si="22"/>
        <v>652180.04</v>
      </c>
      <c r="F106" s="24">
        <f t="shared" si="22"/>
        <v>990212.59</v>
      </c>
      <c r="G106" s="24">
        <f t="shared" si="22"/>
        <v>1455722.54</v>
      </c>
      <c r="H106" s="24">
        <f t="shared" si="22"/>
        <v>625205.27</v>
      </c>
      <c r="I106" s="24">
        <f>+I107+I108</f>
        <v>206719.36000000002</v>
      </c>
      <c r="J106" s="24">
        <f>+J107+J108</f>
        <v>458080.64</v>
      </c>
      <c r="K106" s="46">
        <f>SUM(B106:J106)</f>
        <v>7350136.369999999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674910.17</v>
      </c>
      <c r="C107" s="24">
        <f t="shared" si="23"/>
        <v>949582.63</v>
      </c>
      <c r="D107" s="24">
        <f t="shared" si="23"/>
        <v>1269634.8699999999</v>
      </c>
      <c r="E107" s="24">
        <f t="shared" si="23"/>
        <v>629243.03</v>
      </c>
      <c r="F107" s="24">
        <f t="shared" si="23"/>
        <v>966901.61</v>
      </c>
      <c r="G107" s="24">
        <f t="shared" si="23"/>
        <v>1426130.6</v>
      </c>
      <c r="H107" s="24">
        <f t="shared" si="23"/>
        <v>604861.9</v>
      </c>
      <c r="I107" s="24">
        <f t="shared" si="23"/>
        <v>206719.36000000002</v>
      </c>
      <c r="J107" s="24">
        <f t="shared" si="23"/>
        <v>444199.11</v>
      </c>
      <c r="K107" s="46">
        <f>SUM(B107:J107)</f>
        <v>7172183.280000001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7350136.319999999</v>
      </c>
      <c r="L114" s="52"/>
    </row>
    <row r="115" spans="1:11" ht="18.75" customHeight="1">
      <c r="A115" s="26" t="s">
        <v>70</v>
      </c>
      <c r="B115" s="27">
        <v>90251.82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90251.82</v>
      </c>
    </row>
    <row r="116" spans="1:11" ht="18.75" customHeight="1">
      <c r="A116" s="26" t="s">
        <v>71</v>
      </c>
      <c r="B116" s="27">
        <v>602326.67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602326.67</v>
      </c>
    </row>
    <row r="117" spans="1:11" ht="18.75" customHeight="1">
      <c r="A117" s="26" t="s">
        <v>72</v>
      </c>
      <c r="B117" s="38">
        <v>0</v>
      </c>
      <c r="C117" s="27">
        <f>+C106</f>
        <v>974544.35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974544.35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1206018.19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1206018.19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88874.89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88874.89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645658.23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645658.23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6521.8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6521.8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192344.18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192344.18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355924.76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355924.76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53732.65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53732.65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388210.99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388210.99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437381.08</v>
      </c>
      <c r="H126" s="38">
        <v>0</v>
      </c>
      <c r="I126" s="38">
        <v>0</v>
      </c>
      <c r="J126" s="38">
        <v>0</v>
      </c>
      <c r="K126" s="39">
        <f t="shared" si="25"/>
        <v>437381.08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38930.93</v>
      </c>
      <c r="H127" s="38">
        <v>0</v>
      </c>
      <c r="I127" s="38">
        <v>0</v>
      </c>
      <c r="J127" s="38">
        <v>0</v>
      </c>
      <c r="K127" s="39">
        <f t="shared" si="25"/>
        <v>38930.93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208536.37</v>
      </c>
      <c r="H128" s="38">
        <v>0</v>
      </c>
      <c r="I128" s="38">
        <v>0</v>
      </c>
      <c r="J128" s="38">
        <v>0</v>
      </c>
      <c r="K128" s="39">
        <f t="shared" si="25"/>
        <v>208536.37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186871.05</v>
      </c>
      <c r="H129" s="38">
        <v>0</v>
      </c>
      <c r="I129" s="38">
        <v>0</v>
      </c>
      <c r="J129" s="38">
        <v>0</v>
      </c>
      <c r="K129" s="39">
        <f t="shared" si="25"/>
        <v>186871.05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584003.1</v>
      </c>
      <c r="H130" s="38">
        <v>0</v>
      </c>
      <c r="I130" s="38">
        <v>0</v>
      </c>
      <c r="J130" s="38">
        <v>0</v>
      </c>
      <c r="K130" s="39">
        <f t="shared" si="25"/>
        <v>584003.1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218359.13</v>
      </c>
      <c r="I131" s="38">
        <v>0</v>
      </c>
      <c r="J131" s="38">
        <v>0</v>
      </c>
      <c r="K131" s="39">
        <f t="shared" si="25"/>
        <v>218359.13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406846.13</v>
      </c>
      <c r="I132" s="38">
        <v>0</v>
      </c>
      <c r="J132" s="38">
        <v>0</v>
      </c>
      <c r="K132" s="39">
        <f t="shared" si="25"/>
        <v>406846.13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206719.36</v>
      </c>
      <c r="J133" s="38"/>
      <c r="K133" s="39">
        <f t="shared" si="25"/>
        <v>206719.36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458080.64</v>
      </c>
      <c r="K134" s="42">
        <f t="shared" si="25"/>
        <v>458080.64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2018-02-22T12:16:07Z</dcterms:modified>
  <cp:category/>
  <cp:version/>
  <cp:contentType/>
  <cp:contentStatus/>
</cp:coreProperties>
</file>