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<sst xmlns="http://schemas.openxmlformats.org/spreadsheetml/2006/main" count="138" uniqueCount="138">
  <si>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</si>
  <si>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</si>
  <si>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</si>
  <si>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</si>
  <si>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</si>
  <si>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</si>
  <si>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</si>
  <si>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</si>
  <si>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</si>
  <si>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</si>
  <si>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</si>
  <si>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</si>
  <si>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</si>
  <si>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</si>
  <si>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</si>
  <si>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</si>
  <si>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</si>
  <si>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</si>
  <si>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</si>
  <si>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</si>
  <si>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</si>
  <si>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</si>
  <si>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</si>
  <si>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</si>
  <si>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</si>
  <si>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</si>
  <si>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</si>
  <si>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</si>
  <si>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</si>
  <si>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</si>
  <si>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</si>
  <si>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</si>
  <si>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</si>
  <si>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</si>
  <si>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</si>
  <si>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</si>
  <si>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</si>
  <si>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</si>
  <si>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</si>
  <si>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</si>
  <si>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</si>
  <si>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</si>
  <si>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</si>
  <si>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</si>
  <si>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</si>
  <si>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</si>
  <si>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</si>
  <si>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</si>
  <si>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</si>
  <si>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</si>
  <si>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</si>
  <si>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</si>
  <si>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</si>
  <si>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</si>
  <si>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</si>
  <si>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</si>
  <si>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</si>
  <si>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</si>
  <si>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</si>
  <si>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</si>
  <si>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</si>
  <si>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</si>
  <si>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</si>
  <si>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</si>
  <si>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</si>
  <si>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</si>
  <si>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</si>
  <si>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</si>
  <si>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</si>
  <si>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</si>
  <si>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</si>
  <si>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</si>
  <si>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</si>
  <si>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</si>
  <si>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</si>
  <si>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</si>
  <si>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</si>
  <si>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</si>
  <si>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</si>
  <si>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</si>
  <si>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</si>
  <si>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</si>
  <si>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</si>
  <si>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</si>
  <si>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</si>
  <si>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</si>
  <si>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</si>
  <si>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</si>
  <si>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</si>
  <si>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</si>
  <si>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</si>
  <si>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</si>
  <si>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</si>
  <si>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</si>
  <si>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</si>
  <si>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</si>
  <si>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</si>
  <si>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</si>
  <si>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</si>
  <si>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</si>
  <si>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</si>
  <si>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</si>
  <si>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</si>
  <si>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</si>
  <si>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</si>
  <si>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</si>
  <si>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</si>
  <si>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</si>
  <si>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</si>
  <si>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</si>
  <si>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</si>
  <si>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</si>
  <si>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</si>
  <si>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</si>
  <si>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</si>
  <si>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</si>
  <si>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</si>
  <si>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</si>
  <si>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</si>
  <si>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</si>
  <si>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</si>
  <si>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</si>
  <si>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</si>
  <si>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</si>
  <si>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</si>
  <si>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</si>
  <si>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</si>
  <si>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</si>
  <si>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</si>
  <si>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</si>
  <si>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</si>
  <si>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</si>
  <si>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</si>
  <si>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</si>
  <si>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</si>
  <si>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</si>
  <si>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</si>
  <si>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11/02/18 - VENCIMENTO 20/02/18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</si>
</sst>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162565</v>
      </c>
      <c r="C7" s="9">
        <f t="shared" si="0"/>
        <v>223873</v>
      </c>
      <c r="D7" s="9">
        <f t="shared" si="0"/>
        <v>227425</v>
      </c>
      <c r="E7" s="9">
        <f t="shared" si="0"/>
        <v>132301</v>
      </c>
      <c r="F7" s="9">
        <f t="shared" si="0"/>
        <v>219680</v>
      </c>
      <c r="G7" s="9">
        <f t="shared" si="0"/>
        <v>376969</v>
      </c>
      <c r="H7" s="9">
        <f t="shared" si="0"/>
        <v>133515</v>
      </c>
      <c r="I7" s="9">
        <f t="shared" si="0"/>
        <v>24139</v>
      </c>
      <c r="J7" s="9">
        <f t="shared" si="0"/>
        <v>105140</v>
      </c>
      <c r="K7" s="9">
        <f t="shared" si="0"/>
        <v>1605607</v>
      </c>
      <c r="L7" s="50"/>
    </row>
    <row r="8" spans="1:11" ht="17.25" customHeight="1">
      <c r="A8" s="10" t="s">
        <v>97</v>
      </c>
      <c r="B8" s="11">
        <f>B9+B12+B16</f>
        <v>83161</v>
      </c>
      <c r="C8" s="11">
        <f aca="true" t="shared" si="1" ref="C8:J8">C9+C12+C16</f>
        <v>123855</v>
      </c>
      <c r="D8" s="11">
        <f t="shared" si="1"/>
        <v>110858</v>
      </c>
      <c r="E8" s="11">
        <f t="shared" si="1"/>
        <v>71095</v>
      </c>
      <c r="F8" s="11">
        <f t="shared" si="1"/>
        <v>106729</v>
      </c>
      <c r="G8" s="11">
        <f t="shared" si="1"/>
        <v>186365</v>
      </c>
      <c r="H8" s="11">
        <f t="shared" si="1"/>
        <v>78953</v>
      </c>
      <c r="I8" s="11">
        <f t="shared" si="1"/>
        <v>10940</v>
      </c>
      <c r="J8" s="11">
        <f t="shared" si="1"/>
        <v>53192</v>
      </c>
      <c r="K8" s="11">
        <f>SUM(B8:J8)</f>
        <v>825148</v>
      </c>
    </row>
    <row r="9" spans="1:11" ht="17.25" customHeight="1">
      <c r="A9" s="15" t="s">
        <v>16</v>
      </c>
      <c r="B9" s="13">
        <f>+B10+B11</f>
        <v>17240</v>
      </c>
      <c r="C9" s="13">
        <f aca="true" t="shared" si="2" ref="C9:J9">+C10+C11</f>
        <v>30022</v>
      </c>
      <c r="D9" s="13">
        <f t="shared" si="2"/>
        <v>21905</v>
      </c>
      <c r="E9" s="13">
        <f t="shared" si="2"/>
        <v>14503</v>
      </c>
      <c r="F9" s="13">
        <f t="shared" si="2"/>
        <v>18264</v>
      </c>
      <c r="G9" s="13">
        <f t="shared" si="2"/>
        <v>25022</v>
      </c>
      <c r="H9" s="13">
        <f t="shared" si="2"/>
        <v>19301</v>
      </c>
      <c r="I9" s="13">
        <f t="shared" si="2"/>
        <v>2684</v>
      </c>
      <c r="J9" s="13">
        <f t="shared" si="2"/>
        <v>9839</v>
      </c>
      <c r="K9" s="11">
        <f>SUM(B9:J9)</f>
        <v>158780</v>
      </c>
    </row>
    <row r="10" spans="1:11" ht="17.25" customHeight="1">
      <c r="A10" s="29" t="s">
        <v>17</v>
      </c>
      <c r="B10" s="13">
        <v>17240</v>
      </c>
      <c r="C10" s="13">
        <v>30022</v>
      </c>
      <c r="D10" s="13">
        <v>21905</v>
      </c>
      <c r="E10" s="13">
        <v>14503</v>
      </c>
      <c r="F10" s="13">
        <v>18264</v>
      </c>
      <c r="G10" s="13">
        <v>25022</v>
      </c>
      <c r="H10" s="13">
        <v>19301</v>
      </c>
      <c r="I10" s="13">
        <v>2684</v>
      </c>
      <c r="J10" s="13">
        <v>9839</v>
      </c>
      <c r="K10" s="11">
        <f>SUM(B10:J10)</f>
        <v>158780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61922</v>
      </c>
      <c r="C12" s="17">
        <f t="shared" si="3"/>
        <v>88126</v>
      </c>
      <c r="D12" s="17">
        <f t="shared" si="3"/>
        <v>83326</v>
      </c>
      <c r="E12" s="17">
        <f t="shared" si="3"/>
        <v>53380</v>
      </c>
      <c r="F12" s="17">
        <f t="shared" si="3"/>
        <v>82005</v>
      </c>
      <c r="G12" s="17">
        <f t="shared" si="3"/>
        <v>150501</v>
      </c>
      <c r="H12" s="17">
        <f t="shared" si="3"/>
        <v>56493</v>
      </c>
      <c r="I12" s="17">
        <f t="shared" si="3"/>
        <v>7620</v>
      </c>
      <c r="J12" s="17">
        <f t="shared" si="3"/>
        <v>40741</v>
      </c>
      <c r="K12" s="11">
        <f aca="true" t="shared" si="4" ref="K12:K27">SUM(B12:J12)</f>
        <v>624114</v>
      </c>
    </row>
    <row r="13" spans="1:13" ht="17.25" customHeight="1">
      <c r="A13" s="14" t="s">
        <v>19</v>
      </c>
      <c r="B13" s="13">
        <v>29145</v>
      </c>
      <c r="C13" s="13">
        <v>44963</v>
      </c>
      <c r="D13" s="13">
        <v>42254</v>
      </c>
      <c r="E13" s="13">
        <v>26672</v>
      </c>
      <c r="F13" s="13">
        <v>38119</v>
      </c>
      <c r="G13" s="13">
        <v>63902</v>
      </c>
      <c r="H13" s="13">
        <v>24548</v>
      </c>
      <c r="I13" s="13">
        <v>4098</v>
      </c>
      <c r="J13" s="13">
        <v>20943</v>
      </c>
      <c r="K13" s="11">
        <f t="shared" si="4"/>
        <v>294644</v>
      </c>
      <c r="L13" s="50"/>
      <c r="M13" s="51"/>
    </row>
    <row r="14" spans="1:12" ht="17.25" customHeight="1">
      <c r="A14" s="14" t="s">
        <v>20</v>
      </c>
      <c r="B14" s="13">
        <v>31720</v>
      </c>
      <c r="C14" s="13">
        <v>41488</v>
      </c>
      <c r="D14" s="13">
        <v>40201</v>
      </c>
      <c r="E14" s="13">
        <v>25648</v>
      </c>
      <c r="F14" s="13">
        <v>42846</v>
      </c>
      <c r="G14" s="13">
        <v>84959</v>
      </c>
      <c r="H14" s="13">
        <v>30477</v>
      </c>
      <c r="I14" s="13">
        <v>3400</v>
      </c>
      <c r="J14" s="13">
        <v>19386</v>
      </c>
      <c r="K14" s="11">
        <f t="shared" si="4"/>
        <v>320125</v>
      </c>
      <c r="L14" s="50"/>
    </row>
    <row r="15" spans="1:11" ht="17.25" customHeight="1">
      <c r="A15" s="14" t="s">
        <v>21</v>
      </c>
      <c r="B15" s="13">
        <v>1057</v>
      </c>
      <c r="C15" s="13">
        <v>1675</v>
      </c>
      <c r="D15" s="13">
        <v>871</v>
      </c>
      <c r="E15" s="13">
        <v>1060</v>
      </c>
      <c r="F15" s="13">
        <v>1040</v>
      </c>
      <c r="G15" s="13">
        <v>1640</v>
      </c>
      <c r="H15" s="13">
        <v>1468</v>
      </c>
      <c r="I15" s="13">
        <v>122</v>
      </c>
      <c r="J15" s="13">
        <v>412</v>
      </c>
      <c r="K15" s="11">
        <f t="shared" si="4"/>
        <v>9345</v>
      </c>
    </row>
    <row r="16" spans="1:11" ht="17.25" customHeight="1">
      <c r="A16" s="15" t="s">
        <v>93</v>
      </c>
      <c r="B16" s="13">
        <f>B17+B18+B19</f>
        <v>3999</v>
      </c>
      <c r="C16" s="13">
        <f aca="true" t="shared" si="5" ref="C16:J16">C17+C18+C19</f>
        <v>5707</v>
      </c>
      <c r="D16" s="13">
        <f t="shared" si="5"/>
        <v>5627</v>
      </c>
      <c r="E16" s="13">
        <f t="shared" si="5"/>
        <v>3212</v>
      </c>
      <c r="F16" s="13">
        <f t="shared" si="5"/>
        <v>6460</v>
      </c>
      <c r="G16" s="13">
        <f t="shared" si="5"/>
        <v>10842</v>
      </c>
      <c r="H16" s="13">
        <f t="shared" si="5"/>
        <v>3159</v>
      </c>
      <c r="I16" s="13">
        <f t="shared" si="5"/>
        <v>636</v>
      </c>
      <c r="J16" s="13">
        <f t="shared" si="5"/>
        <v>2612</v>
      </c>
      <c r="K16" s="11">
        <f t="shared" si="4"/>
        <v>42254</v>
      </c>
    </row>
    <row r="17" spans="1:11" ht="17.25" customHeight="1">
      <c r="A17" s="14" t="s">
        <v>94</v>
      </c>
      <c r="B17" s="13">
        <v>3964</v>
      </c>
      <c r="C17" s="13">
        <v>5674</v>
      </c>
      <c r="D17" s="13">
        <v>5601</v>
      </c>
      <c r="E17" s="13">
        <v>3196</v>
      </c>
      <c r="F17" s="13">
        <v>6425</v>
      </c>
      <c r="G17" s="13">
        <v>10776</v>
      </c>
      <c r="H17" s="13">
        <v>3138</v>
      </c>
      <c r="I17" s="13">
        <v>634</v>
      </c>
      <c r="J17" s="13">
        <v>2592</v>
      </c>
      <c r="K17" s="11">
        <f t="shared" si="4"/>
        <v>42000</v>
      </c>
    </row>
    <row r="18" spans="1:11" ht="17.25" customHeight="1">
      <c r="A18" s="14" t="s">
        <v>95</v>
      </c>
      <c r="B18" s="13">
        <v>23</v>
      </c>
      <c r="C18" s="13">
        <v>31</v>
      </c>
      <c r="D18" s="13">
        <v>19</v>
      </c>
      <c r="E18" s="13">
        <v>15</v>
      </c>
      <c r="F18" s="13">
        <v>28</v>
      </c>
      <c r="G18" s="13">
        <v>59</v>
      </c>
      <c r="H18" s="13">
        <v>13</v>
      </c>
      <c r="I18" s="13">
        <v>0</v>
      </c>
      <c r="J18" s="13">
        <v>15</v>
      </c>
      <c r="K18" s="11">
        <f t="shared" si="4"/>
        <v>203</v>
      </c>
    </row>
    <row r="19" spans="1:11" ht="17.25" customHeight="1">
      <c r="A19" s="14" t="s">
        <v>96</v>
      </c>
      <c r="B19" s="13">
        <v>12</v>
      </c>
      <c r="C19" s="13">
        <v>2</v>
      </c>
      <c r="D19" s="13">
        <v>7</v>
      </c>
      <c r="E19" s="13">
        <v>1</v>
      </c>
      <c r="F19" s="13">
        <v>7</v>
      </c>
      <c r="G19" s="13">
        <v>7</v>
      </c>
      <c r="H19" s="13">
        <v>8</v>
      </c>
      <c r="I19" s="13">
        <v>2</v>
      </c>
      <c r="J19" s="13">
        <v>5</v>
      </c>
      <c r="K19" s="11">
        <f t="shared" si="4"/>
        <v>51</v>
      </c>
    </row>
    <row r="20" spans="1:11" ht="17.25" customHeight="1">
      <c r="A20" s="16" t="s">
        <v>22</v>
      </c>
      <c r="B20" s="11">
        <f>+B21+B22+B23</f>
        <v>47621</v>
      </c>
      <c r="C20" s="11">
        <f aca="true" t="shared" si="6" ref="C20:J20">+C21+C22+C23</f>
        <v>54747</v>
      </c>
      <c r="D20" s="11">
        <f t="shared" si="6"/>
        <v>65084</v>
      </c>
      <c r="E20" s="11">
        <f t="shared" si="6"/>
        <v>33603</v>
      </c>
      <c r="F20" s="11">
        <f t="shared" si="6"/>
        <v>74239</v>
      </c>
      <c r="G20" s="11">
        <f t="shared" si="6"/>
        <v>138188</v>
      </c>
      <c r="H20" s="11">
        <f t="shared" si="6"/>
        <v>34410</v>
      </c>
      <c r="I20" s="11">
        <f t="shared" si="6"/>
        <v>6806</v>
      </c>
      <c r="J20" s="11">
        <f t="shared" si="6"/>
        <v>27797</v>
      </c>
      <c r="K20" s="11">
        <f t="shared" si="4"/>
        <v>482495</v>
      </c>
    </row>
    <row r="21" spans="1:12" ht="17.25" customHeight="1">
      <c r="A21" s="12" t="s">
        <v>23</v>
      </c>
      <c r="B21" s="13">
        <v>26184</v>
      </c>
      <c r="C21" s="13">
        <v>32611</v>
      </c>
      <c r="D21" s="13">
        <v>38417</v>
      </c>
      <c r="E21" s="13">
        <v>19668</v>
      </c>
      <c r="F21" s="13">
        <v>39752</v>
      </c>
      <c r="G21" s="13">
        <v>65812</v>
      </c>
      <c r="H21" s="13">
        <v>18466</v>
      </c>
      <c r="I21" s="13">
        <v>4274</v>
      </c>
      <c r="J21" s="13">
        <v>16068</v>
      </c>
      <c r="K21" s="11">
        <f t="shared" si="4"/>
        <v>261252</v>
      </c>
      <c r="L21" s="50"/>
    </row>
    <row r="22" spans="1:12" ht="17.25" customHeight="1">
      <c r="A22" s="12" t="s">
        <v>24</v>
      </c>
      <c r="B22" s="13">
        <v>20999</v>
      </c>
      <c r="C22" s="13">
        <v>21577</v>
      </c>
      <c r="D22" s="13">
        <v>26256</v>
      </c>
      <c r="E22" s="13">
        <v>13648</v>
      </c>
      <c r="F22" s="13">
        <v>34017</v>
      </c>
      <c r="G22" s="13">
        <v>71661</v>
      </c>
      <c r="H22" s="13">
        <v>15574</v>
      </c>
      <c r="I22" s="13">
        <v>2481</v>
      </c>
      <c r="J22" s="13">
        <v>11593</v>
      </c>
      <c r="K22" s="11">
        <f t="shared" si="4"/>
        <v>217806</v>
      </c>
      <c r="L22" s="50"/>
    </row>
    <row r="23" spans="1:11" ht="17.25" customHeight="1">
      <c r="A23" s="12" t="s">
        <v>25</v>
      </c>
      <c r="B23" s="13">
        <v>438</v>
      </c>
      <c r="C23" s="13">
        <v>559</v>
      </c>
      <c r="D23" s="13">
        <v>411</v>
      </c>
      <c r="E23" s="13">
        <v>287</v>
      </c>
      <c r="F23" s="13">
        <v>470</v>
      </c>
      <c r="G23" s="13">
        <v>715</v>
      </c>
      <c r="H23" s="13">
        <v>370</v>
      </c>
      <c r="I23" s="13">
        <v>51</v>
      </c>
      <c r="J23" s="13">
        <v>136</v>
      </c>
      <c r="K23" s="11">
        <f t="shared" si="4"/>
        <v>3437</v>
      </c>
    </row>
    <row r="24" spans="1:11" ht="17.25" customHeight="1">
      <c r="A24" s="16" t="s">
        <v>26</v>
      </c>
      <c r="B24" s="13">
        <f>+B25+B26</f>
        <v>31783</v>
      </c>
      <c r="C24" s="13">
        <f aca="true" t="shared" si="7" ref="C24:J24">+C25+C26</f>
        <v>45271</v>
      </c>
      <c r="D24" s="13">
        <f t="shared" si="7"/>
        <v>51483</v>
      </c>
      <c r="E24" s="13">
        <f t="shared" si="7"/>
        <v>27603</v>
      </c>
      <c r="F24" s="13">
        <f t="shared" si="7"/>
        <v>38712</v>
      </c>
      <c r="G24" s="13">
        <f t="shared" si="7"/>
        <v>52416</v>
      </c>
      <c r="H24" s="13">
        <f t="shared" si="7"/>
        <v>19562</v>
      </c>
      <c r="I24" s="13">
        <f t="shared" si="7"/>
        <v>6393</v>
      </c>
      <c r="J24" s="13">
        <f t="shared" si="7"/>
        <v>24151</v>
      </c>
      <c r="K24" s="11">
        <f t="shared" si="4"/>
        <v>297374</v>
      </c>
    </row>
    <row r="25" spans="1:12" ht="17.25" customHeight="1">
      <c r="A25" s="12" t="s">
        <v>115</v>
      </c>
      <c r="B25" s="13">
        <v>22953</v>
      </c>
      <c r="C25" s="13">
        <v>34245</v>
      </c>
      <c r="D25" s="13">
        <v>41981</v>
      </c>
      <c r="E25" s="13">
        <v>22290</v>
      </c>
      <c r="F25" s="13">
        <v>29280</v>
      </c>
      <c r="G25" s="13">
        <v>38734</v>
      </c>
      <c r="H25" s="13">
        <v>14338</v>
      </c>
      <c r="I25" s="13">
        <v>5548</v>
      </c>
      <c r="J25" s="13">
        <v>19152</v>
      </c>
      <c r="K25" s="11">
        <f t="shared" si="4"/>
        <v>228521</v>
      </c>
      <c r="L25" s="50"/>
    </row>
    <row r="26" spans="1:12" ht="17.25" customHeight="1">
      <c r="A26" s="12" t="s">
        <v>116</v>
      </c>
      <c r="B26" s="13">
        <v>8830</v>
      </c>
      <c r="C26" s="13">
        <v>11026</v>
      </c>
      <c r="D26" s="13">
        <v>9502</v>
      </c>
      <c r="E26" s="13">
        <v>5313</v>
      </c>
      <c r="F26" s="13">
        <v>9432</v>
      </c>
      <c r="G26" s="13">
        <v>13682</v>
      </c>
      <c r="H26" s="13">
        <v>5224</v>
      </c>
      <c r="I26" s="13">
        <v>845</v>
      </c>
      <c r="J26" s="13">
        <v>4999</v>
      </c>
      <c r="K26" s="11">
        <f t="shared" si="4"/>
        <v>68853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590</v>
      </c>
      <c r="I27" s="11">
        <v>0</v>
      </c>
      <c r="J27" s="11">
        <v>0</v>
      </c>
      <c r="K27" s="11">
        <f t="shared" si="4"/>
        <v>590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34024.2</v>
      </c>
      <c r="I35" s="19">
        <v>0</v>
      </c>
      <c r="J35" s="19">
        <v>0</v>
      </c>
      <c r="K35" s="23">
        <f>SUM(B35:J35)</f>
        <v>34024.2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485931.86</v>
      </c>
      <c r="C47" s="22">
        <f aca="true" t="shared" si="12" ref="C47:H47">+C48+C57</f>
        <v>746008.97</v>
      </c>
      <c r="D47" s="22">
        <f t="shared" si="12"/>
        <v>849805.4</v>
      </c>
      <c r="E47" s="22">
        <f t="shared" si="12"/>
        <v>431120.21</v>
      </c>
      <c r="F47" s="22">
        <f t="shared" si="12"/>
        <v>693673.7</v>
      </c>
      <c r="G47" s="22">
        <f t="shared" si="12"/>
        <v>1000064.7199999999</v>
      </c>
      <c r="H47" s="22">
        <f t="shared" si="12"/>
        <v>449188.1</v>
      </c>
      <c r="I47" s="22">
        <f>+I48+I57</f>
        <v>118221.94</v>
      </c>
      <c r="J47" s="22">
        <f>+J48+J57</f>
        <v>340539.58</v>
      </c>
      <c r="K47" s="22">
        <f>SUM(B47:J47)</f>
        <v>5114554.4799999995</v>
      </c>
    </row>
    <row r="48" spans="1:11" ht="17.25" customHeight="1">
      <c r="A48" s="16" t="s">
        <v>108</v>
      </c>
      <c r="B48" s="23">
        <f>SUM(B49:B56)</f>
        <v>468263.52999999997</v>
      </c>
      <c r="C48" s="23">
        <f aca="true" t="shared" si="13" ref="C48:J48">SUM(C49:C56)</f>
        <v>721047.25</v>
      </c>
      <c r="D48" s="23">
        <f t="shared" si="13"/>
        <v>824547.1900000001</v>
      </c>
      <c r="E48" s="23">
        <f t="shared" si="13"/>
        <v>408183.2</v>
      </c>
      <c r="F48" s="23">
        <f t="shared" si="13"/>
        <v>670362.72</v>
      </c>
      <c r="G48" s="23">
        <f t="shared" si="13"/>
        <v>970472.7799999999</v>
      </c>
      <c r="H48" s="23">
        <f t="shared" si="13"/>
        <v>428844.73</v>
      </c>
      <c r="I48" s="23">
        <f t="shared" si="13"/>
        <v>118221.94</v>
      </c>
      <c r="J48" s="23">
        <f t="shared" si="13"/>
        <v>326658.05</v>
      </c>
      <c r="K48" s="23">
        <f aca="true" t="shared" si="14" ref="K48:K57">SUM(B48:J48)</f>
        <v>4936601.390000001</v>
      </c>
    </row>
    <row r="49" spans="1:11" ht="17.25" customHeight="1">
      <c r="A49" s="34" t="s">
        <v>43</v>
      </c>
      <c r="B49" s="23">
        <f aca="true" t="shared" si="15" ref="B49:H49">ROUND(B30*B7,2)</f>
        <v>464952.16</v>
      </c>
      <c r="C49" s="23">
        <f t="shared" si="15"/>
        <v>714781.71</v>
      </c>
      <c r="D49" s="23">
        <f t="shared" si="15"/>
        <v>819298.56</v>
      </c>
      <c r="E49" s="23">
        <f t="shared" si="15"/>
        <v>405343.8</v>
      </c>
      <c r="F49" s="23">
        <f t="shared" si="15"/>
        <v>666113.7</v>
      </c>
      <c r="G49" s="23">
        <f t="shared" si="15"/>
        <v>964512.88</v>
      </c>
      <c r="H49" s="23">
        <f t="shared" si="15"/>
        <v>391719.66</v>
      </c>
      <c r="I49" s="23">
        <f>ROUND(I30*I7,2)</f>
        <v>117156.22</v>
      </c>
      <c r="J49" s="23">
        <f>ROUND(J30*J7,2)</f>
        <v>324441.01</v>
      </c>
      <c r="K49" s="23">
        <f t="shared" si="14"/>
        <v>4868319.699999999</v>
      </c>
    </row>
    <row r="50" spans="1:11" ht="17.25" customHeight="1">
      <c r="A50" s="34" t="s">
        <v>44</v>
      </c>
      <c r="B50" s="19">
        <v>0</v>
      </c>
      <c r="C50" s="23">
        <f>ROUND(C31*C7,2)</f>
        <v>1588.8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1588.8</v>
      </c>
    </row>
    <row r="51" spans="1:11" ht="17.25" customHeight="1">
      <c r="A51" s="64" t="s">
        <v>104</v>
      </c>
      <c r="B51" s="65">
        <f aca="true" t="shared" si="16" ref="B51:H51">ROUND(B32*B7,2)</f>
        <v>-780.31</v>
      </c>
      <c r="C51" s="65">
        <f t="shared" si="16"/>
        <v>-1096.98</v>
      </c>
      <c r="D51" s="65">
        <f t="shared" si="16"/>
        <v>-1137.13</v>
      </c>
      <c r="E51" s="65">
        <f t="shared" si="16"/>
        <v>-606</v>
      </c>
      <c r="F51" s="65">
        <f t="shared" si="16"/>
        <v>-1032.5</v>
      </c>
      <c r="G51" s="65">
        <f t="shared" si="16"/>
        <v>-1470.18</v>
      </c>
      <c r="H51" s="65">
        <f t="shared" si="16"/>
        <v>-614.17</v>
      </c>
      <c r="I51" s="19">
        <v>0</v>
      </c>
      <c r="J51" s="19">
        <v>0</v>
      </c>
      <c r="K51" s="65">
        <f>SUM(B51:J51)</f>
        <v>-6737.27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34024.2</v>
      </c>
      <c r="I53" s="31">
        <f>+I35</f>
        <v>0</v>
      </c>
      <c r="J53" s="31">
        <f>+J35</f>
        <v>0</v>
      </c>
      <c r="K53" s="23">
        <f t="shared" si="14"/>
        <v>34024.2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-69960</v>
      </c>
      <c r="C61" s="35">
        <f t="shared" si="17"/>
        <v>-121140.39</v>
      </c>
      <c r="D61" s="35">
        <f t="shared" si="17"/>
        <v>-88808.54</v>
      </c>
      <c r="E61" s="35">
        <f t="shared" si="17"/>
        <v>-59012</v>
      </c>
      <c r="F61" s="35">
        <f t="shared" si="17"/>
        <v>-75977.43</v>
      </c>
      <c r="G61" s="35">
        <f t="shared" si="17"/>
        <v>-103094.4</v>
      </c>
      <c r="H61" s="35">
        <f t="shared" si="17"/>
        <v>-77204</v>
      </c>
      <c r="I61" s="35">
        <f t="shared" si="17"/>
        <v>-13385.18</v>
      </c>
      <c r="J61" s="35">
        <f t="shared" si="17"/>
        <v>-39356</v>
      </c>
      <c r="K61" s="35">
        <f>SUM(B61:J61)</f>
        <v>-647937.9400000001</v>
      </c>
    </row>
    <row r="62" spans="1:11" ht="18.75" customHeight="1">
      <c r="A62" s="16" t="s">
        <v>74</v>
      </c>
      <c r="B62" s="35">
        <f aca="true" t="shared" si="18" ref="B62:J62">B63+B64+B65+B66+B67+B68</f>
        <v>-68960</v>
      </c>
      <c r="C62" s="35">
        <f t="shared" si="18"/>
        <v>-120088</v>
      </c>
      <c r="D62" s="35">
        <f t="shared" si="18"/>
        <v>-87620</v>
      </c>
      <c r="E62" s="35">
        <f t="shared" si="18"/>
        <v>-58012</v>
      </c>
      <c r="F62" s="35">
        <f t="shared" si="18"/>
        <v>-73056</v>
      </c>
      <c r="G62" s="35">
        <f t="shared" si="18"/>
        <v>-100088</v>
      </c>
      <c r="H62" s="35">
        <f t="shared" si="18"/>
        <v>-77204</v>
      </c>
      <c r="I62" s="35">
        <f t="shared" si="18"/>
        <v>-10736</v>
      </c>
      <c r="J62" s="35">
        <f t="shared" si="18"/>
        <v>-39356</v>
      </c>
      <c r="K62" s="35">
        <f aca="true" t="shared" si="19" ref="K62:K91">SUM(B62:J62)</f>
        <v>-635120</v>
      </c>
    </row>
    <row r="63" spans="1:11" ht="18.75" customHeight="1">
      <c r="A63" s="12" t="s">
        <v>75</v>
      </c>
      <c r="B63" s="35">
        <f>-ROUND(B9*$D$3,2)</f>
        <v>-68960</v>
      </c>
      <c r="C63" s="35">
        <f aca="true" t="shared" si="20" ref="C63:J63">-ROUND(C9*$D$3,2)</f>
        <v>-120088</v>
      </c>
      <c r="D63" s="35">
        <f t="shared" si="20"/>
        <v>-87620</v>
      </c>
      <c r="E63" s="35">
        <f t="shared" si="20"/>
        <v>-58012</v>
      </c>
      <c r="F63" s="35">
        <f t="shared" si="20"/>
        <v>-73056</v>
      </c>
      <c r="G63" s="35">
        <f t="shared" si="20"/>
        <v>-100088</v>
      </c>
      <c r="H63" s="35">
        <f t="shared" si="20"/>
        <v>-77204</v>
      </c>
      <c r="I63" s="35">
        <f t="shared" si="20"/>
        <v>-10736</v>
      </c>
      <c r="J63" s="35">
        <f t="shared" si="20"/>
        <v>-39356</v>
      </c>
      <c r="K63" s="35">
        <f t="shared" si="19"/>
        <v>-635120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-1052.39</v>
      </c>
      <c r="D69" s="65">
        <f>SUM(D70:D102)</f>
        <v>-1188.5400000000002</v>
      </c>
      <c r="E69" s="65">
        <f aca="true" t="shared" si="21" ref="E69:J69">SUM(E70:E102)</f>
        <v>-1000</v>
      </c>
      <c r="F69" s="65">
        <f t="shared" si="21"/>
        <v>-2921.43</v>
      </c>
      <c r="G69" s="65">
        <f t="shared" si="21"/>
        <v>-3006.4</v>
      </c>
      <c r="H69" s="65">
        <f t="shared" si="21"/>
        <v>0</v>
      </c>
      <c r="I69" s="65">
        <f t="shared" si="21"/>
        <v>-2649.18</v>
      </c>
      <c r="J69" s="65">
        <f t="shared" si="21"/>
        <v>0</v>
      </c>
      <c r="K69" s="65">
        <f t="shared" si="19"/>
        <v>-12817.94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415971.86</v>
      </c>
      <c r="C106" s="24">
        <f t="shared" si="22"/>
        <v>624868.58</v>
      </c>
      <c r="D106" s="24">
        <f t="shared" si="22"/>
        <v>760996.86</v>
      </c>
      <c r="E106" s="24">
        <f t="shared" si="22"/>
        <v>372108.21</v>
      </c>
      <c r="F106" s="24">
        <f t="shared" si="22"/>
        <v>617696.2699999999</v>
      </c>
      <c r="G106" s="24">
        <f t="shared" si="22"/>
        <v>896970.3199999998</v>
      </c>
      <c r="H106" s="24">
        <f t="shared" si="22"/>
        <v>371984.1</v>
      </c>
      <c r="I106" s="24">
        <f>+I107+I108</f>
        <v>104836.76000000001</v>
      </c>
      <c r="J106" s="24">
        <f>+J107+J108</f>
        <v>301183.58</v>
      </c>
      <c r="K106" s="46">
        <f>SUM(B106:J106)</f>
        <v>4466616.54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398303.52999999997</v>
      </c>
      <c r="C107" s="24">
        <f t="shared" si="23"/>
        <v>599906.86</v>
      </c>
      <c r="D107" s="24">
        <f t="shared" si="23"/>
        <v>735738.65</v>
      </c>
      <c r="E107" s="24">
        <f t="shared" si="23"/>
        <v>349171.2</v>
      </c>
      <c r="F107" s="24">
        <f t="shared" si="23"/>
        <v>594385.2899999999</v>
      </c>
      <c r="G107" s="24">
        <f t="shared" si="23"/>
        <v>867378.3799999999</v>
      </c>
      <c r="H107" s="24">
        <f t="shared" si="23"/>
        <v>351640.73</v>
      </c>
      <c r="I107" s="24">
        <f t="shared" si="23"/>
        <v>104836.76000000001</v>
      </c>
      <c r="J107" s="24">
        <f t="shared" si="23"/>
        <v>287302.05</v>
      </c>
      <c r="K107" s="46">
        <f>SUM(B107:J107)</f>
        <v>4288663.449999999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4466616.54</v>
      </c>
      <c r="L114" s="52"/>
    </row>
    <row r="115" spans="1:11" ht="18.75" customHeight="1">
      <c r="A115" s="26" t="s">
        <v>70</v>
      </c>
      <c r="B115" s="27">
        <v>54388.11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54388.11</v>
      </c>
    </row>
    <row r="116" spans="1:11" ht="18.75" customHeight="1">
      <c r="A116" s="26" t="s">
        <v>71</v>
      </c>
      <c r="B116" s="27">
        <v>361583.74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361583.74</v>
      </c>
    </row>
    <row r="117" spans="1:11" ht="18.75" customHeight="1">
      <c r="A117" s="26" t="s">
        <v>72</v>
      </c>
      <c r="B117" s="38">
        <v>0</v>
      </c>
      <c r="C117" s="27">
        <f>+C106</f>
        <v>624868.58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624868.58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709494.71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709494.71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51502.15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51502.15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368387.14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368387.14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3721.08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3721.08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119591.75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119591.75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222340.41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222340.41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37118.41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37118.41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238645.69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238645.69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265519.58</v>
      </c>
      <c r="H126" s="38">
        <v>0</v>
      </c>
      <c r="I126" s="38">
        <v>0</v>
      </c>
      <c r="J126" s="38">
        <v>0</v>
      </c>
      <c r="K126" s="39">
        <f t="shared" si="25"/>
        <v>265519.58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27758.85</v>
      </c>
      <c r="H127" s="38">
        <v>0</v>
      </c>
      <c r="I127" s="38">
        <v>0</v>
      </c>
      <c r="J127" s="38">
        <v>0</v>
      </c>
      <c r="K127" s="39">
        <f t="shared" si="25"/>
        <v>27758.85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125902.31</v>
      </c>
      <c r="H128" s="38">
        <v>0</v>
      </c>
      <c r="I128" s="38">
        <v>0</v>
      </c>
      <c r="J128" s="38">
        <v>0</v>
      </c>
      <c r="K128" s="39">
        <f t="shared" si="25"/>
        <v>125902.31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122161.83</v>
      </c>
      <c r="H129" s="38">
        <v>0</v>
      </c>
      <c r="I129" s="38">
        <v>0</v>
      </c>
      <c r="J129" s="38">
        <v>0</v>
      </c>
      <c r="K129" s="39">
        <f t="shared" si="25"/>
        <v>122161.83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355627.76</v>
      </c>
      <c r="H130" s="38">
        <v>0</v>
      </c>
      <c r="I130" s="38">
        <v>0</v>
      </c>
      <c r="J130" s="38">
        <v>0</v>
      </c>
      <c r="K130" s="39">
        <f t="shared" si="25"/>
        <v>355627.76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130162.2</v>
      </c>
      <c r="I131" s="38">
        <v>0</v>
      </c>
      <c r="J131" s="38">
        <v>0</v>
      </c>
      <c r="K131" s="39">
        <f t="shared" si="25"/>
        <v>130162.2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241821.9</v>
      </c>
      <c r="I132" s="38">
        <v>0</v>
      </c>
      <c r="J132" s="38">
        <v>0</v>
      </c>
      <c r="K132" s="39">
        <f t="shared" si="25"/>
        <v>241821.9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104836.76</v>
      </c>
      <c r="J133" s="38"/>
      <c r="K133" s="39">
        <f t="shared" si="25"/>
        <v>104836.76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301183.58</v>
      </c>
      <c r="K134" s="42">
        <f t="shared" si="25"/>
        <v>301183.58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2018-02-22T12:15:38Z</dcterms:modified>
  <cp:category/>
  <cp:version/>
  <cp:contentType/>
  <cp:contentStatus/>
</cp:coreProperties>
</file>