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<sst xmlns="http://schemas.openxmlformats.org/spreadsheetml/2006/main" count="138" uniqueCount="138">
  <si>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</si>
  <si>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</si>
  <si>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</si>
  <si>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</si>
  <si>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</si>
  <si>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</si>
  <si>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</si>
  <si>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</si>
  <si>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</si>
  <si>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</si>
  <si>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</si>
  <si>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</si>
  <si>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</si>
  <si>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</si>
  <si>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</si>
  <si>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</si>
  <si>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</si>
  <si>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</si>
  <si>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</si>
  <si>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</si>
  <si>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</si>
  <si>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</si>
  <si>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</si>
  <si>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</si>
  <si>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</si>
  <si>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</si>
  <si>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</si>
  <si>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</si>
  <si>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</si>
  <si>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</si>
  <si>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</si>
  <si>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</si>
  <si>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</si>
  <si>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</si>
  <si>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</si>
  <si>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</si>
  <si>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</si>
  <si>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</si>
  <si>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</si>
  <si>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</si>
  <si>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</si>
  <si>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</si>
  <si>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</si>
  <si>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</si>
  <si>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</si>
  <si>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</si>
  <si>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</si>
  <si>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</si>
  <si>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</si>
  <si>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</si>
  <si>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</si>
  <si>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</si>
  <si>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</si>
  <si>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</si>
  <si>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</si>
  <si>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</si>
  <si>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</si>
  <si>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</si>
  <si>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</si>
  <si>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</si>
  <si>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</si>
  <si>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</si>
  <si>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</si>
  <si>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</si>
  <si>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</si>
  <si>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</si>
  <si>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</si>
  <si>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</si>
  <si>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</si>
  <si>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</si>
  <si>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</si>
  <si>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</si>
  <si>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</si>
  <si>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</si>
  <si>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</si>
  <si>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</si>
  <si>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</si>
  <si>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</si>
  <si>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</si>
  <si>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</si>
  <si>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</si>
  <si>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</si>
  <si>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</si>
  <si>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</si>
  <si>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</si>
  <si>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</si>
  <si>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</si>
  <si>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</si>
  <si>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</si>
  <si>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</si>
  <si>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</si>
  <si>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</si>
  <si>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</si>
  <si>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</si>
  <si>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</si>
  <si>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</si>
  <si>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</si>
  <si>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</si>
  <si>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</si>
  <si>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</si>
  <si>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</si>
  <si>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</si>
  <si>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</si>
  <si>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</si>
  <si>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</si>
  <si>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</si>
  <si>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</si>
  <si>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</si>
  <si>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</si>
  <si>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</si>
  <si>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</si>
  <si>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</si>
  <si>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</si>
  <si>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</si>
  <si>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</si>
  <si>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</si>
  <si>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</si>
  <si>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</si>
  <si>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</si>
  <si>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</si>
  <si>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</si>
  <si>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</si>
  <si>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</si>
  <si>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</si>
  <si>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</si>
  <si>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</si>
  <si>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</si>
  <si>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</si>
  <si>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</si>
  <si>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</si>
  <si>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</si>
  <si>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</si>
  <si>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</si>
  <si>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</si>
  <si>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</si>
  <si>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</si>
  <si>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</si>
  <si>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09/02/18 - VENCIMENTO 20/02/18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</si>
</sst>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563847</v>
      </c>
      <c r="C7" s="9">
        <f t="shared" si="0"/>
        <v>694698</v>
      </c>
      <c r="D7" s="9">
        <f t="shared" si="0"/>
        <v>751984</v>
      </c>
      <c r="E7" s="9">
        <f t="shared" si="0"/>
        <v>505899</v>
      </c>
      <c r="F7" s="9">
        <f t="shared" si="0"/>
        <v>686400</v>
      </c>
      <c r="G7" s="9">
        <f t="shared" si="0"/>
        <v>1183533</v>
      </c>
      <c r="H7" s="9">
        <f t="shared" si="0"/>
        <v>516396</v>
      </c>
      <c r="I7" s="9">
        <f t="shared" si="0"/>
        <v>111645</v>
      </c>
      <c r="J7" s="9">
        <f t="shared" si="0"/>
        <v>315198</v>
      </c>
      <c r="K7" s="9">
        <f t="shared" si="0"/>
        <v>5329600</v>
      </c>
      <c r="L7" s="50"/>
    </row>
    <row r="8" spans="1:11" ht="17.25" customHeight="1">
      <c r="A8" s="10" t="s">
        <v>97</v>
      </c>
      <c r="B8" s="11">
        <f>B9+B12+B16</f>
        <v>290313</v>
      </c>
      <c r="C8" s="11">
        <f aca="true" t="shared" si="1" ref="C8:J8">C9+C12+C16</f>
        <v>368095</v>
      </c>
      <c r="D8" s="11">
        <f t="shared" si="1"/>
        <v>371669</v>
      </c>
      <c r="E8" s="11">
        <f t="shared" si="1"/>
        <v>268781</v>
      </c>
      <c r="F8" s="11">
        <f t="shared" si="1"/>
        <v>343063</v>
      </c>
      <c r="G8" s="11">
        <f t="shared" si="1"/>
        <v>590871</v>
      </c>
      <c r="H8" s="11">
        <f t="shared" si="1"/>
        <v>290271</v>
      </c>
      <c r="I8" s="11">
        <f t="shared" si="1"/>
        <v>53259</v>
      </c>
      <c r="J8" s="11">
        <f t="shared" si="1"/>
        <v>156286</v>
      </c>
      <c r="K8" s="11">
        <f>SUM(B8:J8)</f>
        <v>2732608</v>
      </c>
    </row>
    <row r="9" spans="1:11" ht="17.25" customHeight="1">
      <c r="A9" s="15" t="s">
        <v>16</v>
      </c>
      <c r="B9" s="13">
        <f>+B10+B11</f>
        <v>39991</v>
      </c>
      <c r="C9" s="13">
        <f aca="true" t="shared" si="2" ref="C9:J9">+C10+C11</f>
        <v>54587</v>
      </c>
      <c r="D9" s="13">
        <f t="shared" si="2"/>
        <v>48462</v>
      </c>
      <c r="E9" s="13">
        <f t="shared" si="2"/>
        <v>37118</v>
      </c>
      <c r="F9" s="13">
        <f t="shared" si="2"/>
        <v>40680</v>
      </c>
      <c r="G9" s="13">
        <f t="shared" si="2"/>
        <v>54349</v>
      </c>
      <c r="H9" s="13">
        <f t="shared" si="2"/>
        <v>48933</v>
      </c>
      <c r="I9" s="13">
        <f t="shared" si="2"/>
        <v>8671</v>
      </c>
      <c r="J9" s="13">
        <f t="shared" si="2"/>
        <v>18876</v>
      </c>
      <c r="K9" s="11">
        <f>SUM(B9:J9)</f>
        <v>351667</v>
      </c>
    </row>
    <row r="10" spans="1:11" ht="17.25" customHeight="1">
      <c r="A10" s="29" t="s">
        <v>17</v>
      </c>
      <c r="B10" s="13">
        <v>39991</v>
      </c>
      <c r="C10" s="13">
        <v>54587</v>
      </c>
      <c r="D10" s="13">
        <v>48462</v>
      </c>
      <c r="E10" s="13">
        <v>37118</v>
      </c>
      <c r="F10" s="13">
        <v>40680</v>
      </c>
      <c r="G10" s="13">
        <v>54349</v>
      </c>
      <c r="H10" s="13">
        <v>48933</v>
      </c>
      <c r="I10" s="13">
        <v>8671</v>
      </c>
      <c r="J10" s="13">
        <v>18876</v>
      </c>
      <c r="K10" s="11">
        <f>SUM(B10:J10)</f>
        <v>351667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237481</v>
      </c>
      <c r="C12" s="17">
        <f t="shared" si="3"/>
        <v>296999</v>
      </c>
      <c r="D12" s="17">
        <f t="shared" si="3"/>
        <v>306987</v>
      </c>
      <c r="E12" s="17">
        <f t="shared" si="3"/>
        <v>220381</v>
      </c>
      <c r="F12" s="17">
        <f t="shared" si="3"/>
        <v>284015</v>
      </c>
      <c r="G12" s="17">
        <f t="shared" si="3"/>
        <v>504403</v>
      </c>
      <c r="H12" s="17">
        <f t="shared" si="3"/>
        <v>229058</v>
      </c>
      <c r="I12" s="17">
        <f t="shared" si="3"/>
        <v>41880</v>
      </c>
      <c r="J12" s="17">
        <f t="shared" si="3"/>
        <v>130498</v>
      </c>
      <c r="K12" s="11">
        <f aca="true" t="shared" si="4" ref="K12:K27">SUM(B12:J12)</f>
        <v>2251702</v>
      </c>
    </row>
    <row r="13" spans="1:13" ht="17.25" customHeight="1">
      <c r="A13" s="14" t="s">
        <v>19</v>
      </c>
      <c r="B13" s="13">
        <v>117762</v>
      </c>
      <c r="C13" s="13">
        <v>157016</v>
      </c>
      <c r="D13" s="13">
        <v>167152</v>
      </c>
      <c r="E13" s="13">
        <v>114984</v>
      </c>
      <c r="F13" s="13">
        <v>148101</v>
      </c>
      <c r="G13" s="13">
        <v>246250</v>
      </c>
      <c r="H13" s="13">
        <v>111787</v>
      </c>
      <c r="I13" s="13">
        <v>24156</v>
      </c>
      <c r="J13" s="13">
        <v>70486</v>
      </c>
      <c r="K13" s="11">
        <f t="shared" si="4"/>
        <v>1157694</v>
      </c>
      <c r="L13" s="50"/>
      <c r="M13" s="51"/>
    </row>
    <row r="14" spans="1:12" ht="17.25" customHeight="1">
      <c r="A14" s="14" t="s">
        <v>20</v>
      </c>
      <c r="B14" s="13">
        <v>114031</v>
      </c>
      <c r="C14" s="13">
        <v>132648</v>
      </c>
      <c r="D14" s="13">
        <v>133955</v>
      </c>
      <c r="E14" s="13">
        <v>99603</v>
      </c>
      <c r="F14" s="13">
        <v>130530</v>
      </c>
      <c r="G14" s="13">
        <v>249340</v>
      </c>
      <c r="H14" s="13">
        <v>109251</v>
      </c>
      <c r="I14" s="13">
        <v>16395</v>
      </c>
      <c r="J14" s="13">
        <v>57903</v>
      </c>
      <c r="K14" s="11">
        <f t="shared" si="4"/>
        <v>1043656</v>
      </c>
      <c r="L14" s="50"/>
    </row>
    <row r="15" spans="1:11" ht="17.25" customHeight="1">
      <c r="A15" s="14" t="s">
        <v>21</v>
      </c>
      <c r="B15" s="13">
        <v>5688</v>
      </c>
      <c r="C15" s="13">
        <v>7335</v>
      </c>
      <c r="D15" s="13">
        <v>5880</v>
      </c>
      <c r="E15" s="13">
        <v>5794</v>
      </c>
      <c r="F15" s="13">
        <v>5384</v>
      </c>
      <c r="G15" s="13">
        <v>8813</v>
      </c>
      <c r="H15" s="13">
        <v>8020</v>
      </c>
      <c r="I15" s="13">
        <v>1329</v>
      </c>
      <c r="J15" s="13">
        <v>2109</v>
      </c>
      <c r="K15" s="11">
        <f t="shared" si="4"/>
        <v>50352</v>
      </c>
    </row>
    <row r="16" spans="1:11" ht="17.25" customHeight="1">
      <c r="A16" s="15" t="s">
        <v>93</v>
      </c>
      <c r="B16" s="13">
        <f>B17+B18+B19</f>
        <v>12841</v>
      </c>
      <c r="C16" s="13">
        <f aca="true" t="shared" si="5" ref="C16:J16">C17+C18+C19</f>
        <v>16509</v>
      </c>
      <c r="D16" s="13">
        <f t="shared" si="5"/>
        <v>16220</v>
      </c>
      <c r="E16" s="13">
        <f t="shared" si="5"/>
        <v>11282</v>
      </c>
      <c r="F16" s="13">
        <f t="shared" si="5"/>
        <v>18368</v>
      </c>
      <c r="G16" s="13">
        <f t="shared" si="5"/>
        <v>32119</v>
      </c>
      <c r="H16" s="13">
        <f t="shared" si="5"/>
        <v>12280</v>
      </c>
      <c r="I16" s="13">
        <f t="shared" si="5"/>
        <v>2708</v>
      </c>
      <c r="J16" s="13">
        <f t="shared" si="5"/>
        <v>6912</v>
      </c>
      <c r="K16" s="11">
        <f t="shared" si="4"/>
        <v>129239</v>
      </c>
    </row>
    <row r="17" spans="1:11" ht="17.25" customHeight="1">
      <c r="A17" s="14" t="s">
        <v>94</v>
      </c>
      <c r="B17" s="13">
        <v>12756</v>
      </c>
      <c r="C17" s="13">
        <v>16431</v>
      </c>
      <c r="D17" s="13">
        <v>16157</v>
      </c>
      <c r="E17" s="13">
        <v>11210</v>
      </c>
      <c r="F17" s="13">
        <v>18268</v>
      </c>
      <c r="G17" s="13">
        <v>31945</v>
      </c>
      <c r="H17" s="13">
        <v>12221</v>
      </c>
      <c r="I17" s="13">
        <v>2693</v>
      </c>
      <c r="J17" s="13">
        <v>6877</v>
      </c>
      <c r="K17" s="11">
        <f t="shared" si="4"/>
        <v>128558</v>
      </c>
    </row>
    <row r="18" spans="1:11" ht="17.25" customHeight="1">
      <c r="A18" s="14" t="s">
        <v>95</v>
      </c>
      <c r="B18" s="13">
        <v>62</v>
      </c>
      <c r="C18" s="13">
        <v>65</v>
      </c>
      <c r="D18" s="13">
        <v>54</v>
      </c>
      <c r="E18" s="13">
        <v>54</v>
      </c>
      <c r="F18" s="13">
        <v>91</v>
      </c>
      <c r="G18" s="13">
        <v>162</v>
      </c>
      <c r="H18" s="13">
        <v>51</v>
      </c>
      <c r="I18" s="13">
        <v>12</v>
      </c>
      <c r="J18" s="13">
        <v>22</v>
      </c>
      <c r="K18" s="11">
        <f t="shared" si="4"/>
        <v>573</v>
      </c>
    </row>
    <row r="19" spans="1:11" ht="17.25" customHeight="1">
      <c r="A19" s="14" t="s">
        <v>96</v>
      </c>
      <c r="B19" s="13">
        <v>23</v>
      </c>
      <c r="C19" s="13">
        <v>13</v>
      </c>
      <c r="D19" s="13">
        <v>9</v>
      </c>
      <c r="E19" s="13">
        <v>18</v>
      </c>
      <c r="F19" s="13">
        <v>9</v>
      </c>
      <c r="G19" s="13">
        <v>12</v>
      </c>
      <c r="H19" s="13">
        <v>8</v>
      </c>
      <c r="I19" s="13">
        <v>3</v>
      </c>
      <c r="J19" s="13">
        <v>13</v>
      </c>
      <c r="K19" s="11">
        <f t="shared" si="4"/>
        <v>108</v>
      </c>
    </row>
    <row r="20" spans="1:11" ht="17.25" customHeight="1">
      <c r="A20" s="16" t="s">
        <v>22</v>
      </c>
      <c r="B20" s="11">
        <f>+B21+B22+B23</f>
        <v>175553</v>
      </c>
      <c r="C20" s="11">
        <f aca="true" t="shared" si="6" ref="C20:J20">+C21+C22+C23</f>
        <v>192282</v>
      </c>
      <c r="D20" s="11">
        <f t="shared" si="6"/>
        <v>225547</v>
      </c>
      <c r="E20" s="11">
        <f t="shared" si="6"/>
        <v>142310</v>
      </c>
      <c r="F20" s="11">
        <f t="shared" si="6"/>
        <v>229115</v>
      </c>
      <c r="G20" s="11">
        <f t="shared" si="6"/>
        <v>431608</v>
      </c>
      <c r="H20" s="11">
        <f t="shared" si="6"/>
        <v>144070</v>
      </c>
      <c r="I20" s="11">
        <f t="shared" si="6"/>
        <v>34279</v>
      </c>
      <c r="J20" s="11">
        <f t="shared" si="6"/>
        <v>90799</v>
      </c>
      <c r="K20" s="11">
        <f t="shared" si="4"/>
        <v>1665563</v>
      </c>
    </row>
    <row r="21" spans="1:12" ht="17.25" customHeight="1">
      <c r="A21" s="12" t="s">
        <v>23</v>
      </c>
      <c r="B21" s="13">
        <v>96027</v>
      </c>
      <c r="C21" s="13">
        <v>115309</v>
      </c>
      <c r="D21" s="13">
        <v>137552</v>
      </c>
      <c r="E21" s="13">
        <v>83605</v>
      </c>
      <c r="F21" s="13">
        <v>132842</v>
      </c>
      <c r="G21" s="13">
        <v>230516</v>
      </c>
      <c r="H21" s="13">
        <v>81962</v>
      </c>
      <c r="I21" s="13">
        <v>21850</v>
      </c>
      <c r="J21" s="13">
        <v>54081</v>
      </c>
      <c r="K21" s="11">
        <f t="shared" si="4"/>
        <v>953744</v>
      </c>
      <c r="L21" s="50"/>
    </row>
    <row r="22" spans="1:12" ht="17.25" customHeight="1">
      <c r="A22" s="12" t="s">
        <v>24</v>
      </c>
      <c r="B22" s="13">
        <v>76985</v>
      </c>
      <c r="C22" s="13">
        <v>74208</v>
      </c>
      <c r="D22" s="13">
        <v>85358</v>
      </c>
      <c r="E22" s="13">
        <v>56649</v>
      </c>
      <c r="F22" s="13">
        <v>93832</v>
      </c>
      <c r="G22" s="13">
        <v>196751</v>
      </c>
      <c r="H22" s="13">
        <v>59231</v>
      </c>
      <c r="I22" s="13">
        <v>11828</v>
      </c>
      <c r="J22" s="13">
        <v>35834</v>
      </c>
      <c r="K22" s="11">
        <f t="shared" si="4"/>
        <v>690676</v>
      </c>
      <c r="L22" s="50"/>
    </row>
    <row r="23" spans="1:11" ht="17.25" customHeight="1">
      <c r="A23" s="12" t="s">
        <v>25</v>
      </c>
      <c r="B23" s="13">
        <v>2541</v>
      </c>
      <c r="C23" s="13">
        <v>2765</v>
      </c>
      <c r="D23" s="13">
        <v>2637</v>
      </c>
      <c r="E23" s="13">
        <v>2056</v>
      </c>
      <c r="F23" s="13">
        <v>2441</v>
      </c>
      <c r="G23" s="13">
        <v>4341</v>
      </c>
      <c r="H23" s="13">
        <v>2877</v>
      </c>
      <c r="I23" s="13">
        <v>601</v>
      </c>
      <c r="J23" s="13">
        <v>884</v>
      </c>
      <c r="K23" s="11">
        <f t="shared" si="4"/>
        <v>21143</v>
      </c>
    </row>
    <row r="24" spans="1:11" ht="17.25" customHeight="1">
      <c r="A24" s="16" t="s">
        <v>26</v>
      </c>
      <c r="B24" s="13">
        <f>+B25+B26</f>
        <v>97981</v>
      </c>
      <c r="C24" s="13">
        <f aca="true" t="shared" si="7" ref="C24:J24">+C25+C26</f>
        <v>134321</v>
      </c>
      <c r="D24" s="13">
        <f t="shared" si="7"/>
        <v>154768</v>
      </c>
      <c r="E24" s="13">
        <f t="shared" si="7"/>
        <v>94808</v>
      </c>
      <c r="F24" s="13">
        <f t="shared" si="7"/>
        <v>114222</v>
      </c>
      <c r="G24" s="13">
        <f t="shared" si="7"/>
        <v>161054</v>
      </c>
      <c r="H24" s="13">
        <f t="shared" si="7"/>
        <v>77295</v>
      </c>
      <c r="I24" s="13">
        <f t="shared" si="7"/>
        <v>24107</v>
      </c>
      <c r="J24" s="13">
        <f t="shared" si="7"/>
        <v>68113</v>
      </c>
      <c r="K24" s="11">
        <f t="shared" si="4"/>
        <v>926669</v>
      </c>
    </row>
    <row r="25" spans="1:12" ht="17.25" customHeight="1">
      <c r="A25" s="12" t="s">
        <v>115</v>
      </c>
      <c r="B25" s="13">
        <v>67600</v>
      </c>
      <c r="C25" s="13">
        <v>99155</v>
      </c>
      <c r="D25" s="13">
        <v>120005</v>
      </c>
      <c r="E25" s="13">
        <v>73113</v>
      </c>
      <c r="F25" s="13">
        <v>83253</v>
      </c>
      <c r="G25" s="13">
        <v>117091</v>
      </c>
      <c r="H25" s="13">
        <v>57351</v>
      </c>
      <c r="I25" s="13">
        <v>19836</v>
      </c>
      <c r="J25" s="13">
        <v>50902</v>
      </c>
      <c r="K25" s="11">
        <f t="shared" si="4"/>
        <v>688306</v>
      </c>
      <c r="L25" s="50"/>
    </row>
    <row r="26" spans="1:12" ht="17.25" customHeight="1">
      <c r="A26" s="12" t="s">
        <v>116</v>
      </c>
      <c r="B26" s="13">
        <v>30381</v>
      </c>
      <c r="C26" s="13">
        <v>35166</v>
      </c>
      <c r="D26" s="13">
        <v>34763</v>
      </c>
      <c r="E26" s="13">
        <v>21695</v>
      </c>
      <c r="F26" s="13">
        <v>30969</v>
      </c>
      <c r="G26" s="13">
        <v>43963</v>
      </c>
      <c r="H26" s="13">
        <v>19944</v>
      </c>
      <c r="I26" s="13">
        <v>4271</v>
      </c>
      <c r="J26" s="13">
        <v>17211</v>
      </c>
      <c r="K26" s="11">
        <f t="shared" si="4"/>
        <v>238363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4760</v>
      </c>
      <c r="I27" s="11">
        <v>0</v>
      </c>
      <c r="J27" s="11">
        <v>0</v>
      </c>
      <c r="K27" s="11">
        <f t="shared" si="4"/>
        <v>4760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21789.84</v>
      </c>
      <c r="I35" s="19">
        <v>0</v>
      </c>
      <c r="J35" s="19">
        <v>0</v>
      </c>
      <c r="K35" s="23">
        <f>SUM(B35:J35)</f>
        <v>21789.84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1631712.34</v>
      </c>
      <c r="C47" s="22">
        <f aca="true" t="shared" si="12" ref="C47:H47">+C48+C57</f>
        <v>2250293.3700000006</v>
      </c>
      <c r="D47" s="22">
        <f t="shared" si="12"/>
        <v>2736906.4099999997</v>
      </c>
      <c r="E47" s="22">
        <f t="shared" si="12"/>
        <v>1574038.52</v>
      </c>
      <c r="F47" s="22">
        <f t="shared" si="12"/>
        <v>2106668.5</v>
      </c>
      <c r="G47" s="22">
        <f t="shared" si="12"/>
        <v>3060593.77</v>
      </c>
      <c r="H47" s="22">
        <f t="shared" si="12"/>
        <v>1558527.0500000003</v>
      </c>
      <c r="I47" s="22">
        <f>+I48+I57</f>
        <v>542923.5599999999</v>
      </c>
      <c r="J47" s="22">
        <f>+J48+J57</f>
        <v>988736.56</v>
      </c>
      <c r="K47" s="22">
        <f>SUM(B47:J47)</f>
        <v>16450400.080000002</v>
      </c>
    </row>
    <row r="48" spans="1:11" ht="17.25" customHeight="1">
      <c r="A48" s="16" t="s">
        <v>108</v>
      </c>
      <c r="B48" s="23">
        <f>SUM(B49:B56)</f>
        <v>1614044.01</v>
      </c>
      <c r="C48" s="23">
        <f aca="true" t="shared" si="13" ref="C48:J48">SUM(C49:C56)</f>
        <v>2225331.6500000004</v>
      </c>
      <c r="D48" s="23">
        <f t="shared" si="13"/>
        <v>2711648.1999999997</v>
      </c>
      <c r="E48" s="23">
        <f t="shared" si="13"/>
        <v>1551101.51</v>
      </c>
      <c r="F48" s="23">
        <f t="shared" si="13"/>
        <v>2083357.52</v>
      </c>
      <c r="G48" s="23">
        <f t="shared" si="13"/>
        <v>3031001.83</v>
      </c>
      <c r="H48" s="23">
        <f t="shared" si="13"/>
        <v>1538183.6800000002</v>
      </c>
      <c r="I48" s="23">
        <f t="shared" si="13"/>
        <v>542923.5599999999</v>
      </c>
      <c r="J48" s="23">
        <f t="shared" si="13"/>
        <v>974855.03</v>
      </c>
      <c r="K48" s="23">
        <f aca="true" t="shared" si="14" ref="K48:K57">SUM(B48:J48)</f>
        <v>16272446.989999998</v>
      </c>
    </row>
    <row r="49" spans="1:11" ht="17.25" customHeight="1">
      <c r="A49" s="34" t="s">
        <v>43</v>
      </c>
      <c r="B49" s="23">
        <f aca="true" t="shared" si="15" ref="B49:H49">ROUND(B30*B7,2)</f>
        <v>1612658.8</v>
      </c>
      <c r="C49" s="23">
        <f t="shared" si="15"/>
        <v>2218031.77</v>
      </c>
      <c r="D49" s="23">
        <f t="shared" si="15"/>
        <v>2709022.36</v>
      </c>
      <c r="E49" s="23">
        <f t="shared" si="15"/>
        <v>1549973.36</v>
      </c>
      <c r="F49" s="23">
        <f t="shared" si="15"/>
        <v>2081302.08</v>
      </c>
      <c r="G49" s="23">
        <f t="shared" si="15"/>
        <v>3028187.53</v>
      </c>
      <c r="H49" s="23">
        <f t="shared" si="15"/>
        <v>1515054.22</v>
      </c>
      <c r="I49" s="23">
        <f>ROUND(I30*I7,2)</f>
        <v>541857.84</v>
      </c>
      <c r="J49" s="23">
        <f>ROUND(J30*J7,2)</f>
        <v>972637.99</v>
      </c>
      <c r="K49" s="23">
        <f t="shared" si="14"/>
        <v>16228725.950000001</v>
      </c>
    </row>
    <row r="50" spans="1:11" ht="17.25" customHeight="1">
      <c r="A50" s="34" t="s">
        <v>44</v>
      </c>
      <c r="B50" s="19">
        <v>0</v>
      </c>
      <c r="C50" s="23">
        <f>ROUND(C31*C7,2)</f>
        <v>4930.18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4930.18</v>
      </c>
    </row>
    <row r="51" spans="1:11" ht="17.25" customHeight="1">
      <c r="A51" s="64" t="s">
        <v>104</v>
      </c>
      <c r="B51" s="65">
        <f aca="true" t="shared" si="16" ref="B51:H51">ROUND(B32*B7,2)</f>
        <v>-2706.47</v>
      </c>
      <c r="C51" s="65">
        <f t="shared" si="16"/>
        <v>-3404.02</v>
      </c>
      <c r="D51" s="65">
        <f t="shared" si="16"/>
        <v>-3759.92</v>
      </c>
      <c r="E51" s="65">
        <f t="shared" si="16"/>
        <v>-2317.25</v>
      </c>
      <c r="F51" s="65">
        <f t="shared" si="16"/>
        <v>-3226.08</v>
      </c>
      <c r="G51" s="65">
        <f t="shared" si="16"/>
        <v>-4615.78</v>
      </c>
      <c r="H51" s="65">
        <f t="shared" si="16"/>
        <v>-2375.42</v>
      </c>
      <c r="I51" s="19">
        <v>0</v>
      </c>
      <c r="J51" s="19">
        <v>0</v>
      </c>
      <c r="K51" s="65">
        <f>SUM(B51:J51)</f>
        <v>-22404.940000000002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21789.84</v>
      </c>
      <c r="I53" s="31">
        <f>+I35</f>
        <v>0</v>
      </c>
      <c r="J53" s="31">
        <f>+J35</f>
        <v>0</v>
      </c>
      <c r="K53" s="23">
        <f t="shared" si="14"/>
        <v>21789.84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-344135.36</v>
      </c>
      <c r="C61" s="35">
        <f t="shared" si="17"/>
        <v>-256632.74</v>
      </c>
      <c r="D61" s="35">
        <f t="shared" si="17"/>
        <v>-366184.01</v>
      </c>
      <c r="E61" s="35">
        <f t="shared" si="17"/>
        <v>-395583.45</v>
      </c>
      <c r="F61" s="35">
        <f t="shared" si="17"/>
        <v>-453735.45000000007</v>
      </c>
      <c r="G61" s="35">
        <f t="shared" si="17"/>
        <v>-436704.45</v>
      </c>
      <c r="H61" s="35">
        <f t="shared" si="17"/>
        <v>-232085.19</v>
      </c>
      <c r="I61" s="35">
        <f t="shared" si="17"/>
        <v>-107345.96</v>
      </c>
      <c r="J61" s="35">
        <f t="shared" si="17"/>
        <v>-91280.27</v>
      </c>
      <c r="K61" s="35">
        <f>SUM(B61:J61)</f>
        <v>-2683686.8800000004</v>
      </c>
    </row>
    <row r="62" spans="1:11" ht="18.75" customHeight="1">
      <c r="A62" s="16" t="s">
        <v>74</v>
      </c>
      <c r="B62" s="35">
        <f aca="true" t="shared" si="18" ref="B62:J62">B63+B64+B65+B66+B67+B68</f>
        <v>-319623.73</v>
      </c>
      <c r="C62" s="35">
        <f t="shared" si="18"/>
        <v>-231004.24</v>
      </c>
      <c r="D62" s="35">
        <f t="shared" si="18"/>
        <v>-260178.4</v>
      </c>
      <c r="E62" s="35">
        <f t="shared" si="18"/>
        <v>-373251.61</v>
      </c>
      <c r="F62" s="35">
        <f t="shared" si="18"/>
        <v>-386361.17000000004</v>
      </c>
      <c r="G62" s="35">
        <f t="shared" si="18"/>
        <v>-374956.26</v>
      </c>
      <c r="H62" s="35">
        <f t="shared" si="18"/>
        <v>-195732</v>
      </c>
      <c r="I62" s="35">
        <f t="shared" si="18"/>
        <v>-34684</v>
      </c>
      <c r="J62" s="35">
        <f t="shared" si="18"/>
        <v>-75504</v>
      </c>
      <c r="K62" s="35">
        <f aca="true" t="shared" si="19" ref="K62:K91">SUM(B62:J62)</f>
        <v>-2251295.41</v>
      </c>
    </row>
    <row r="63" spans="1:11" ht="18.75" customHeight="1">
      <c r="A63" s="12" t="s">
        <v>75</v>
      </c>
      <c r="B63" s="35">
        <f>-ROUND(B9*$D$3,2)</f>
        <v>-159964</v>
      </c>
      <c r="C63" s="35">
        <f aca="true" t="shared" si="20" ref="C63:J63">-ROUND(C9*$D$3,2)</f>
        <v>-218348</v>
      </c>
      <c r="D63" s="35">
        <f t="shared" si="20"/>
        <v>-193848</v>
      </c>
      <c r="E63" s="35">
        <f t="shared" si="20"/>
        <v>-148472</v>
      </c>
      <c r="F63" s="35">
        <f t="shared" si="20"/>
        <v>-162720</v>
      </c>
      <c r="G63" s="35">
        <f t="shared" si="20"/>
        <v>-217396</v>
      </c>
      <c r="H63" s="35">
        <f t="shared" si="20"/>
        <v>-195732</v>
      </c>
      <c r="I63" s="35">
        <f t="shared" si="20"/>
        <v>-34684</v>
      </c>
      <c r="J63" s="35">
        <f t="shared" si="20"/>
        <v>-75504</v>
      </c>
      <c r="K63" s="35">
        <f t="shared" si="19"/>
        <v>-1406668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-1628</v>
      </c>
      <c r="C65" s="35">
        <v>-280</v>
      </c>
      <c r="D65" s="35">
        <v>-540</v>
      </c>
      <c r="E65" s="35">
        <v>-728</v>
      </c>
      <c r="F65" s="35">
        <v>-1132</v>
      </c>
      <c r="G65" s="35">
        <v>-512</v>
      </c>
      <c r="H65" s="19">
        <v>0</v>
      </c>
      <c r="I65" s="19">
        <v>0</v>
      </c>
      <c r="J65" s="19">
        <v>0</v>
      </c>
      <c r="K65" s="35">
        <f t="shared" si="19"/>
        <v>-4820</v>
      </c>
    </row>
    <row r="66" spans="1:11" ht="18.75" customHeight="1">
      <c r="A66" s="12" t="s">
        <v>105</v>
      </c>
      <c r="B66" s="35">
        <v>-28684</v>
      </c>
      <c r="C66" s="35">
        <v>-5716</v>
      </c>
      <c r="D66" s="35">
        <v>-11740</v>
      </c>
      <c r="E66" s="35">
        <v>-18500</v>
      </c>
      <c r="F66" s="35">
        <v>-9448</v>
      </c>
      <c r="G66" s="35">
        <v>-10668</v>
      </c>
      <c r="H66" s="19">
        <v>0</v>
      </c>
      <c r="I66" s="19">
        <v>0</v>
      </c>
      <c r="J66" s="19">
        <v>0</v>
      </c>
      <c r="K66" s="35">
        <f t="shared" si="19"/>
        <v>-84756</v>
      </c>
    </row>
    <row r="67" spans="1:11" ht="18.75" customHeight="1">
      <c r="A67" s="12" t="s">
        <v>52</v>
      </c>
      <c r="B67" s="35">
        <v>-129347.73</v>
      </c>
      <c r="C67" s="35">
        <v>-6660.24</v>
      </c>
      <c r="D67" s="35">
        <v>-54050.4</v>
      </c>
      <c r="E67" s="35">
        <v>-205551.61</v>
      </c>
      <c r="F67" s="35">
        <v>-213061.17</v>
      </c>
      <c r="G67" s="35">
        <v>-146380.26</v>
      </c>
      <c r="H67" s="19">
        <v>0</v>
      </c>
      <c r="I67" s="19">
        <v>0</v>
      </c>
      <c r="J67" s="19">
        <v>0</v>
      </c>
      <c r="K67" s="35">
        <f t="shared" si="19"/>
        <v>-755051.41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-24511.629999999997</v>
      </c>
      <c r="C69" s="65">
        <f>SUM(C70:C102)</f>
        <v>-25628.5</v>
      </c>
      <c r="D69" s="65">
        <f>SUM(D70:D102)</f>
        <v>-106005.60999999999</v>
      </c>
      <c r="E69" s="65">
        <f aca="true" t="shared" si="21" ref="E69:J69">SUM(E70:E102)</f>
        <v>-22331.84</v>
      </c>
      <c r="F69" s="65">
        <f t="shared" si="21"/>
        <v>-67374.28</v>
      </c>
      <c r="G69" s="65">
        <f t="shared" si="21"/>
        <v>-61748.19</v>
      </c>
      <c r="H69" s="65">
        <f t="shared" si="21"/>
        <v>-36353.19</v>
      </c>
      <c r="I69" s="65">
        <f t="shared" si="21"/>
        <v>-72661.96</v>
      </c>
      <c r="J69" s="65">
        <f t="shared" si="21"/>
        <v>-15776.27</v>
      </c>
      <c r="K69" s="65">
        <f t="shared" si="19"/>
        <v>-432391.47000000003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5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35">
        <v>-6582.19</v>
      </c>
      <c r="C76" s="19">
        <v>0</v>
      </c>
      <c r="D76" s="35">
        <v>-81584.29</v>
      </c>
      <c r="E76" s="35">
        <v>-5039.62</v>
      </c>
      <c r="F76" s="35">
        <v>-42063.96</v>
      </c>
      <c r="G76" s="35">
        <v>-24624.57</v>
      </c>
      <c r="H76" s="35">
        <v>-19647.63</v>
      </c>
      <c r="I76" s="35">
        <v>-4140</v>
      </c>
      <c r="J76" s="35">
        <v>-3669.05</v>
      </c>
      <c r="K76" s="65">
        <f t="shared" si="19"/>
        <v>-187351.31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-2500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1287576.9800000002</v>
      </c>
      <c r="C106" s="24">
        <f t="shared" si="22"/>
        <v>1993660.6300000004</v>
      </c>
      <c r="D106" s="24">
        <f t="shared" si="22"/>
        <v>2370722.4</v>
      </c>
      <c r="E106" s="24">
        <f t="shared" si="22"/>
        <v>1178455.0699999998</v>
      </c>
      <c r="F106" s="24">
        <f t="shared" si="22"/>
        <v>1652933.05</v>
      </c>
      <c r="G106" s="24">
        <f t="shared" si="22"/>
        <v>2623889.3200000003</v>
      </c>
      <c r="H106" s="24">
        <f t="shared" si="22"/>
        <v>1326441.8600000003</v>
      </c>
      <c r="I106" s="24">
        <f>+I107+I108</f>
        <v>435577.5999999999</v>
      </c>
      <c r="J106" s="24">
        <f>+J107+J108</f>
        <v>897456.29</v>
      </c>
      <c r="K106" s="46">
        <f>SUM(B106:J106)</f>
        <v>13766713.200000003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1269908.6500000001</v>
      </c>
      <c r="C107" s="24">
        <f t="shared" si="23"/>
        <v>1968698.9100000004</v>
      </c>
      <c r="D107" s="24">
        <f t="shared" si="23"/>
        <v>2345464.19</v>
      </c>
      <c r="E107" s="24">
        <f t="shared" si="23"/>
        <v>1155518.0599999998</v>
      </c>
      <c r="F107" s="24">
        <f t="shared" si="23"/>
        <v>1629622.07</v>
      </c>
      <c r="G107" s="24">
        <f t="shared" si="23"/>
        <v>2594297.3800000004</v>
      </c>
      <c r="H107" s="24">
        <f t="shared" si="23"/>
        <v>1306098.4900000002</v>
      </c>
      <c r="I107" s="24">
        <f t="shared" si="23"/>
        <v>435577.5999999999</v>
      </c>
      <c r="J107" s="24">
        <f t="shared" si="23"/>
        <v>883574.76</v>
      </c>
      <c r="K107" s="46">
        <f>SUM(B107:J107)</f>
        <v>13588760.11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13766713.21</v>
      </c>
      <c r="L114" s="52"/>
    </row>
    <row r="115" spans="1:11" ht="18.75" customHeight="1">
      <c r="A115" s="26" t="s">
        <v>70</v>
      </c>
      <c r="B115" s="27">
        <v>167863.6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167863.6</v>
      </c>
    </row>
    <row r="116" spans="1:11" ht="18.75" customHeight="1">
      <c r="A116" s="26" t="s">
        <v>71</v>
      </c>
      <c r="B116" s="27">
        <v>1119713.38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1119713.38</v>
      </c>
    </row>
    <row r="117" spans="1:11" ht="18.75" customHeight="1">
      <c r="A117" s="26" t="s">
        <v>72</v>
      </c>
      <c r="B117" s="38">
        <v>0</v>
      </c>
      <c r="C117" s="27">
        <f>+C106</f>
        <v>1993660.6300000004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1993660.6300000004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2206539.47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2206539.47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164182.94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164182.94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1166670.52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1166670.52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11784.55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11784.55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321773.49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321773.49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593576.32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593576.32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83289.98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83289.98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654293.26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654293.26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776587.52</v>
      </c>
      <c r="H126" s="38">
        <v>0</v>
      </c>
      <c r="I126" s="38">
        <v>0</v>
      </c>
      <c r="J126" s="38">
        <v>0</v>
      </c>
      <c r="K126" s="39">
        <f t="shared" si="25"/>
        <v>776587.52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62294.26</v>
      </c>
      <c r="H127" s="38">
        <v>0</v>
      </c>
      <c r="I127" s="38">
        <v>0</v>
      </c>
      <c r="J127" s="38">
        <v>0</v>
      </c>
      <c r="K127" s="39">
        <f t="shared" si="25"/>
        <v>62294.26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362245.7</v>
      </c>
      <c r="H128" s="38">
        <v>0</v>
      </c>
      <c r="I128" s="38">
        <v>0</v>
      </c>
      <c r="J128" s="38">
        <v>0</v>
      </c>
      <c r="K128" s="39">
        <f t="shared" si="25"/>
        <v>362245.7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353649.25</v>
      </c>
      <c r="H129" s="38">
        <v>0</v>
      </c>
      <c r="I129" s="38">
        <v>0</v>
      </c>
      <c r="J129" s="38">
        <v>0</v>
      </c>
      <c r="K129" s="39">
        <f t="shared" si="25"/>
        <v>353649.25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1069112.59</v>
      </c>
      <c r="H130" s="38">
        <v>0</v>
      </c>
      <c r="I130" s="38">
        <v>0</v>
      </c>
      <c r="J130" s="38">
        <v>0</v>
      </c>
      <c r="K130" s="39">
        <f t="shared" si="25"/>
        <v>1069112.59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462599.83</v>
      </c>
      <c r="I131" s="38">
        <v>0</v>
      </c>
      <c r="J131" s="38">
        <v>0</v>
      </c>
      <c r="K131" s="39">
        <f t="shared" si="25"/>
        <v>462599.83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863842.03</v>
      </c>
      <c r="I132" s="38">
        <v>0</v>
      </c>
      <c r="J132" s="38">
        <v>0</v>
      </c>
      <c r="K132" s="39">
        <f t="shared" si="25"/>
        <v>863842.03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435577.6</v>
      </c>
      <c r="J133" s="38"/>
      <c r="K133" s="39">
        <f t="shared" si="25"/>
        <v>435577.6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897456.29</v>
      </c>
      <c r="K134" s="42">
        <f t="shared" si="25"/>
        <v>897456.29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2018-02-22T12:21:21Z</dcterms:modified>
  <cp:category/>
  <cp:version/>
  <cp:contentType/>
  <cp:contentStatus/>
</cp:coreProperties>
</file>