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<sst xmlns="http://schemas.openxmlformats.org/spreadsheetml/2006/main" count="139" uniqueCount="139">
  <si>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</si>
  <si>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</si>
  <si>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</si>
  <si>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</si>
  <si>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</si>
  <si>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</si>
  <si>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</si>
  <si>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</si>
  <si>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</si>
  <si>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</si>
  <si>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</si>
  <si>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</si>
  <si>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</si>
  <si>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</si>
  <si>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</si>
  <si>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</si>
  <si>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</si>
  <si>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</si>
  <si>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</si>
  <si>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</si>
  <si>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</si>
  <si>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</si>
  <si>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</si>
  <si>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</si>
  <si>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</si>
  <si>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</si>
  <si>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</si>
  <si>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</si>
  <si>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</si>
  <si>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</si>
  <si>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</si>
  <si>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</si>
  <si>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</si>
  <si>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</si>
  <si>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</si>
  <si>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</si>
  <si>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</si>
  <si>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</si>
  <si>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</si>
  <si>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</si>
  <si>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</si>
  <si>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</si>
  <si>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</si>
  <si>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</si>
  <si>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</si>
  <si>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</si>
  <si>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</si>
  <si>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</si>
  <si>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</si>
  <si>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</si>
  <si>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</si>
  <si>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</si>
  <si>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</si>
  <si>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</si>
  <si>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</si>
  <si>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</si>
  <si>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</si>
  <si>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</si>
  <si>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</si>
  <si>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</si>
  <si>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</si>
  <si>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</si>
  <si>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</si>
  <si>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</si>
  <si>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</si>
  <si>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</si>
  <si>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</si>
  <si>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</si>
  <si>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</si>
  <si>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</si>
  <si>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</si>
  <si>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</si>
  <si>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</si>
  <si>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</si>
  <si>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</si>
  <si>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</si>
  <si>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</si>
  <si>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</si>
  <si>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</si>
  <si>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</si>
  <si>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</si>
  <si>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</si>
  <si>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</si>
  <si>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</si>
  <si>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</si>
  <si>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</si>
  <si>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</si>
  <si>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</si>
  <si>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</si>
  <si>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</si>
  <si>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</si>
  <si>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</si>
  <si>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</si>
  <si>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</si>
  <si>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</si>
  <si>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</si>
  <si>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</si>
  <si>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</si>
  <si>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</si>
  <si>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</si>
  <si>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</si>
  <si>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</si>
  <si>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</si>
  <si>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</si>
  <si>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</si>
  <si>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</si>
  <si>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</si>
  <si>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</si>
  <si>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</si>
  <si>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</si>
  <si>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</si>
  <si>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</si>
  <si>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</si>
  <si>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</si>
  <si>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</si>
  <si>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</si>
  <si>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</si>
  <si>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</si>
  <si>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</si>
  <si>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</si>
  <si>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</si>
  <si>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</si>
  <si>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</si>
  <si>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</si>
  <si>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</si>
  <si>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</si>
  <si>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</si>
  <si>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</si>
  <si>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</si>
  <si>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</si>
  <si>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</si>
  <si>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</si>
  <si>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</si>
  <si>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</si>
  <si>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</si>
  <si>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</si>
  <si>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08/02/18 - VENCIMENTO 19/02/18</t>
  </si>
  <si>
    <t>6.3. Revisão de Remuneração pelo Transporte Coletivo ¹</t>
  </si>
  <si>
    <t xml:space="preserve">  ¹ Rede da madrugada de nov/17.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</si>
</sst>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586991</v>
      </c>
      <c r="C7" s="9">
        <f t="shared" si="0"/>
        <v>721685</v>
      </c>
      <c r="D7" s="9">
        <f t="shared" si="0"/>
        <v>776780</v>
      </c>
      <c r="E7" s="9">
        <f t="shared" si="0"/>
        <v>525373</v>
      </c>
      <c r="F7" s="9">
        <f t="shared" si="0"/>
        <v>717019</v>
      </c>
      <c r="G7" s="9">
        <f t="shared" si="0"/>
        <v>1210879</v>
      </c>
      <c r="H7" s="9">
        <f t="shared" si="0"/>
        <v>536469</v>
      </c>
      <c r="I7" s="9">
        <f t="shared" si="0"/>
        <v>120052</v>
      </c>
      <c r="J7" s="9">
        <f t="shared" si="0"/>
        <v>323282</v>
      </c>
      <c r="K7" s="9">
        <f t="shared" si="0"/>
        <v>5518530</v>
      </c>
      <c r="L7" s="50"/>
    </row>
    <row r="8" spans="1:11" ht="17.25" customHeight="1">
      <c r="A8" s="10" t="s">
        <v>97</v>
      </c>
      <c r="B8" s="11">
        <f>B9+B12+B16</f>
        <v>302891</v>
      </c>
      <c r="C8" s="11">
        <f aca="true" t="shared" si="1" ref="C8:J8">C9+C12+C16</f>
        <v>382979</v>
      </c>
      <c r="D8" s="11">
        <f t="shared" si="1"/>
        <v>384399</v>
      </c>
      <c r="E8" s="11">
        <f t="shared" si="1"/>
        <v>279256</v>
      </c>
      <c r="F8" s="11">
        <f t="shared" si="1"/>
        <v>360361</v>
      </c>
      <c r="G8" s="11">
        <f t="shared" si="1"/>
        <v>605665</v>
      </c>
      <c r="H8" s="11">
        <f t="shared" si="1"/>
        <v>301442</v>
      </c>
      <c r="I8" s="11">
        <f t="shared" si="1"/>
        <v>57584</v>
      </c>
      <c r="J8" s="11">
        <f t="shared" si="1"/>
        <v>159702</v>
      </c>
      <c r="K8" s="11">
        <f>SUM(B8:J8)</f>
        <v>2834279</v>
      </c>
    </row>
    <row r="9" spans="1:11" ht="17.25" customHeight="1">
      <c r="A9" s="15" t="s">
        <v>16</v>
      </c>
      <c r="B9" s="13">
        <f>+B10+B11</f>
        <v>40973</v>
      </c>
      <c r="C9" s="13">
        <f aca="true" t="shared" si="2" ref="C9:J9">+C10+C11</f>
        <v>54375</v>
      </c>
      <c r="D9" s="13">
        <f t="shared" si="2"/>
        <v>49104</v>
      </c>
      <c r="E9" s="13">
        <f t="shared" si="2"/>
        <v>38321</v>
      </c>
      <c r="F9" s="13">
        <f t="shared" si="2"/>
        <v>41700</v>
      </c>
      <c r="G9" s="13">
        <f t="shared" si="2"/>
        <v>56009</v>
      </c>
      <c r="H9" s="13">
        <f t="shared" si="2"/>
        <v>49779</v>
      </c>
      <c r="I9" s="13">
        <f t="shared" si="2"/>
        <v>9007</v>
      </c>
      <c r="J9" s="13">
        <f t="shared" si="2"/>
        <v>18494</v>
      </c>
      <c r="K9" s="11">
        <f>SUM(B9:J9)</f>
        <v>357762</v>
      </c>
    </row>
    <row r="10" spans="1:11" ht="17.25" customHeight="1">
      <c r="A10" s="29" t="s">
        <v>17</v>
      </c>
      <c r="B10" s="13">
        <v>40973</v>
      </c>
      <c r="C10" s="13">
        <v>54375</v>
      </c>
      <c r="D10" s="13">
        <v>49104</v>
      </c>
      <c r="E10" s="13">
        <v>38321</v>
      </c>
      <c r="F10" s="13">
        <v>41700</v>
      </c>
      <c r="G10" s="13">
        <v>56009</v>
      </c>
      <c r="H10" s="13">
        <v>49779</v>
      </c>
      <c r="I10" s="13">
        <v>9007</v>
      </c>
      <c r="J10" s="13">
        <v>18494</v>
      </c>
      <c r="K10" s="11">
        <f>SUM(B10:J10)</f>
        <v>357762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248801</v>
      </c>
      <c r="C12" s="17">
        <f t="shared" si="3"/>
        <v>311463</v>
      </c>
      <c r="D12" s="17">
        <f t="shared" si="3"/>
        <v>318552</v>
      </c>
      <c r="E12" s="17">
        <f t="shared" si="3"/>
        <v>229274</v>
      </c>
      <c r="F12" s="17">
        <f t="shared" si="3"/>
        <v>299430</v>
      </c>
      <c r="G12" s="17">
        <f t="shared" si="3"/>
        <v>516636</v>
      </c>
      <c r="H12" s="17">
        <f t="shared" si="3"/>
        <v>238922</v>
      </c>
      <c r="I12" s="17">
        <f t="shared" si="3"/>
        <v>45619</v>
      </c>
      <c r="J12" s="17">
        <f t="shared" si="3"/>
        <v>134132</v>
      </c>
      <c r="K12" s="11">
        <f aca="true" t="shared" si="4" ref="K12:K27">SUM(B12:J12)</f>
        <v>2342829</v>
      </c>
    </row>
    <row r="13" spans="1:13" ht="17.25" customHeight="1">
      <c r="A13" s="14" t="s">
        <v>19</v>
      </c>
      <c r="B13" s="13">
        <v>123638</v>
      </c>
      <c r="C13" s="13">
        <v>164977</v>
      </c>
      <c r="D13" s="13">
        <v>173407</v>
      </c>
      <c r="E13" s="13">
        <v>119814</v>
      </c>
      <c r="F13" s="13">
        <v>156087</v>
      </c>
      <c r="G13" s="13">
        <v>252507</v>
      </c>
      <c r="H13" s="13">
        <v>117318</v>
      </c>
      <c r="I13" s="13">
        <v>26581</v>
      </c>
      <c r="J13" s="13">
        <v>72457</v>
      </c>
      <c r="K13" s="11">
        <f t="shared" si="4"/>
        <v>1206786</v>
      </c>
      <c r="L13" s="50"/>
      <c r="M13" s="51"/>
    </row>
    <row r="14" spans="1:12" ht="17.25" customHeight="1">
      <c r="A14" s="14" t="s">
        <v>20</v>
      </c>
      <c r="B14" s="13">
        <v>119146</v>
      </c>
      <c r="C14" s="13">
        <v>138468</v>
      </c>
      <c r="D14" s="13">
        <v>138868</v>
      </c>
      <c r="E14" s="13">
        <v>103140</v>
      </c>
      <c r="F14" s="13">
        <v>137389</v>
      </c>
      <c r="G14" s="13">
        <v>254715</v>
      </c>
      <c r="H14" s="13">
        <v>113016</v>
      </c>
      <c r="I14" s="13">
        <v>17585</v>
      </c>
      <c r="J14" s="13">
        <v>59514</v>
      </c>
      <c r="K14" s="11">
        <f t="shared" si="4"/>
        <v>1081841</v>
      </c>
      <c r="L14" s="50"/>
    </row>
    <row r="15" spans="1:11" ht="17.25" customHeight="1">
      <c r="A15" s="14" t="s">
        <v>21</v>
      </c>
      <c r="B15" s="13">
        <v>6017</v>
      </c>
      <c r="C15" s="13">
        <v>8018</v>
      </c>
      <c r="D15" s="13">
        <v>6277</v>
      </c>
      <c r="E15" s="13">
        <v>6320</v>
      </c>
      <c r="F15" s="13">
        <v>5954</v>
      </c>
      <c r="G15" s="13">
        <v>9414</v>
      </c>
      <c r="H15" s="13">
        <v>8588</v>
      </c>
      <c r="I15" s="13">
        <v>1453</v>
      </c>
      <c r="J15" s="13">
        <v>2161</v>
      </c>
      <c r="K15" s="11">
        <f t="shared" si="4"/>
        <v>54202</v>
      </c>
    </row>
    <row r="16" spans="1:11" ht="17.25" customHeight="1">
      <c r="A16" s="15" t="s">
        <v>93</v>
      </c>
      <c r="B16" s="13">
        <f>B17+B18+B19</f>
        <v>13117</v>
      </c>
      <c r="C16" s="13">
        <f aca="true" t="shared" si="5" ref="C16:J16">C17+C18+C19</f>
        <v>17141</v>
      </c>
      <c r="D16" s="13">
        <f t="shared" si="5"/>
        <v>16743</v>
      </c>
      <c r="E16" s="13">
        <f t="shared" si="5"/>
        <v>11661</v>
      </c>
      <c r="F16" s="13">
        <f t="shared" si="5"/>
        <v>19231</v>
      </c>
      <c r="G16" s="13">
        <f t="shared" si="5"/>
        <v>33020</v>
      </c>
      <c r="H16" s="13">
        <f t="shared" si="5"/>
        <v>12741</v>
      </c>
      <c r="I16" s="13">
        <f t="shared" si="5"/>
        <v>2958</v>
      </c>
      <c r="J16" s="13">
        <f t="shared" si="5"/>
        <v>7076</v>
      </c>
      <c r="K16" s="11">
        <f t="shared" si="4"/>
        <v>133688</v>
      </c>
    </row>
    <row r="17" spans="1:11" ht="17.25" customHeight="1">
      <c r="A17" s="14" t="s">
        <v>94</v>
      </c>
      <c r="B17" s="13">
        <v>13041</v>
      </c>
      <c r="C17" s="13">
        <v>17049</v>
      </c>
      <c r="D17" s="13">
        <v>16676</v>
      </c>
      <c r="E17" s="13">
        <v>11592</v>
      </c>
      <c r="F17" s="13">
        <v>19115</v>
      </c>
      <c r="G17" s="13">
        <v>32845</v>
      </c>
      <c r="H17" s="13">
        <v>12672</v>
      </c>
      <c r="I17" s="13">
        <v>2939</v>
      </c>
      <c r="J17" s="13">
        <v>7045</v>
      </c>
      <c r="K17" s="11">
        <f t="shared" si="4"/>
        <v>132974</v>
      </c>
    </row>
    <row r="18" spans="1:11" ht="17.25" customHeight="1">
      <c r="A18" s="14" t="s">
        <v>95</v>
      </c>
      <c r="B18" s="13">
        <v>58</v>
      </c>
      <c r="C18" s="13">
        <v>72</v>
      </c>
      <c r="D18" s="13">
        <v>52</v>
      </c>
      <c r="E18" s="13">
        <v>54</v>
      </c>
      <c r="F18" s="13">
        <v>107</v>
      </c>
      <c r="G18" s="13">
        <v>163</v>
      </c>
      <c r="H18" s="13">
        <v>55</v>
      </c>
      <c r="I18" s="13">
        <v>15</v>
      </c>
      <c r="J18" s="13">
        <v>24</v>
      </c>
      <c r="K18" s="11">
        <f t="shared" si="4"/>
        <v>600</v>
      </c>
    </row>
    <row r="19" spans="1:11" ht="17.25" customHeight="1">
      <c r="A19" s="14" t="s">
        <v>96</v>
      </c>
      <c r="B19" s="13">
        <v>18</v>
      </c>
      <c r="C19" s="13">
        <v>20</v>
      </c>
      <c r="D19" s="13">
        <v>15</v>
      </c>
      <c r="E19" s="13">
        <v>15</v>
      </c>
      <c r="F19" s="13">
        <v>9</v>
      </c>
      <c r="G19" s="13">
        <v>12</v>
      </c>
      <c r="H19" s="13">
        <v>14</v>
      </c>
      <c r="I19" s="13">
        <v>4</v>
      </c>
      <c r="J19" s="13">
        <v>7</v>
      </c>
      <c r="K19" s="11">
        <f t="shared" si="4"/>
        <v>114</v>
      </c>
    </row>
    <row r="20" spans="1:11" ht="17.25" customHeight="1">
      <c r="A20" s="16" t="s">
        <v>22</v>
      </c>
      <c r="B20" s="11">
        <f>+B21+B22+B23</f>
        <v>182982</v>
      </c>
      <c r="C20" s="11">
        <f aca="true" t="shared" si="6" ref="C20:J20">+C21+C22+C23</f>
        <v>200528</v>
      </c>
      <c r="D20" s="11">
        <f t="shared" si="6"/>
        <v>234615</v>
      </c>
      <c r="E20" s="11">
        <f t="shared" si="6"/>
        <v>148225</v>
      </c>
      <c r="F20" s="11">
        <f t="shared" si="6"/>
        <v>237578</v>
      </c>
      <c r="G20" s="11">
        <f t="shared" si="6"/>
        <v>441710</v>
      </c>
      <c r="H20" s="11">
        <f t="shared" si="6"/>
        <v>149335</v>
      </c>
      <c r="I20" s="11">
        <f t="shared" si="6"/>
        <v>36443</v>
      </c>
      <c r="J20" s="11">
        <f t="shared" si="6"/>
        <v>93925</v>
      </c>
      <c r="K20" s="11">
        <f t="shared" si="4"/>
        <v>1725341</v>
      </c>
    </row>
    <row r="21" spans="1:12" ht="17.25" customHeight="1">
      <c r="A21" s="12" t="s">
        <v>23</v>
      </c>
      <c r="B21" s="13">
        <v>100817</v>
      </c>
      <c r="C21" s="13">
        <v>120589</v>
      </c>
      <c r="D21" s="13">
        <v>142771</v>
      </c>
      <c r="E21" s="13">
        <v>87152</v>
      </c>
      <c r="F21" s="13">
        <v>137364</v>
      </c>
      <c r="G21" s="13">
        <v>236351</v>
      </c>
      <c r="H21" s="13">
        <v>85944</v>
      </c>
      <c r="I21" s="13">
        <v>23221</v>
      </c>
      <c r="J21" s="13">
        <v>55631</v>
      </c>
      <c r="K21" s="11">
        <f t="shared" si="4"/>
        <v>989840</v>
      </c>
      <c r="L21" s="50"/>
    </row>
    <row r="22" spans="1:12" ht="17.25" customHeight="1">
      <c r="A22" s="12" t="s">
        <v>24</v>
      </c>
      <c r="B22" s="13">
        <v>79481</v>
      </c>
      <c r="C22" s="13">
        <v>77069</v>
      </c>
      <c r="D22" s="13">
        <v>89222</v>
      </c>
      <c r="E22" s="13">
        <v>58860</v>
      </c>
      <c r="F22" s="13">
        <v>97510</v>
      </c>
      <c r="G22" s="13">
        <v>200754</v>
      </c>
      <c r="H22" s="13">
        <v>60422</v>
      </c>
      <c r="I22" s="13">
        <v>12583</v>
      </c>
      <c r="J22" s="13">
        <v>37394</v>
      </c>
      <c r="K22" s="11">
        <f t="shared" si="4"/>
        <v>713295</v>
      </c>
      <c r="L22" s="50"/>
    </row>
    <row r="23" spans="1:11" ht="17.25" customHeight="1">
      <c r="A23" s="12" t="s">
        <v>25</v>
      </c>
      <c r="B23" s="13">
        <v>2684</v>
      </c>
      <c r="C23" s="13">
        <v>2870</v>
      </c>
      <c r="D23" s="13">
        <v>2622</v>
      </c>
      <c r="E23" s="13">
        <v>2213</v>
      </c>
      <c r="F23" s="13">
        <v>2704</v>
      </c>
      <c r="G23" s="13">
        <v>4605</v>
      </c>
      <c r="H23" s="13">
        <v>2969</v>
      </c>
      <c r="I23" s="13">
        <v>639</v>
      </c>
      <c r="J23" s="13">
        <v>900</v>
      </c>
      <c r="K23" s="11">
        <f t="shared" si="4"/>
        <v>22206</v>
      </c>
    </row>
    <row r="24" spans="1:11" ht="17.25" customHeight="1">
      <c r="A24" s="16" t="s">
        <v>26</v>
      </c>
      <c r="B24" s="13">
        <f>+B25+B26</f>
        <v>101118</v>
      </c>
      <c r="C24" s="13">
        <f aca="true" t="shared" si="7" ref="C24:J24">+C25+C26</f>
        <v>138178</v>
      </c>
      <c r="D24" s="13">
        <f t="shared" si="7"/>
        <v>157766</v>
      </c>
      <c r="E24" s="13">
        <f t="shared" si="7"/>
        <v>97892</v>
      </c>
      <c r="F24" s="13">
        <f t="shared" si="7"/>
        <v>119080</v>
      </c>
      <c r="G24" s="13">
        <f t="shared" si="7"/>
        <v>163504</v>
      </c>
      <c r="H24" s="13">
        <f t="shared" si="7"/>
        <v>80429</v>
      </c>
      <c r="I24" s="13">
        <f t="shared" si="7"/>
        <v>26025</v>
      </c>
      <c r="J24" s="13">
        <f t="shared" si="7"/>
        <v>69655</v>
      </c>
      <c r="K24" s="11">
        <f t="shared" si="4"/>
        <v>953647</v>
      </c>
    </row>
    <row r="25" spans="1:12" ht="17.25" customHeight="1">
      <c r="A25" s="12" t="s">
        <v>115</v>
      </c>
      <c r="B25" s="13">
        <v>70279</v>
      </c>
      <c r="C25" s="13">
        <v>103212</v>
      </c>
      <c r="D25" s="13">
        <v>122476</v>
      </c>
      <c r="E25" s="13">
        <v>76100</v>
      </c>
      <c r="F25" s="13">
        <v>88119</v>
      </c>
      <c r="G25" s="13">
        <v>120805</v>
      </c>
      <c r="H25" s="13">
        <v>60399</v>
      </c>
      <c r="I25" s="13">
        <v>21476</v>
      </c>
      <c r="J25" s="13">
        <v>52417</v>
      </c>
      <c r="K25" s="11">
        <f t="shared" si="4"/>
        <v>715283</v>
      </c>
      <c r="L25" s="50"/>
    </row>
    <row r="26" spans="1:12" ht="17.25" customHeight="1">
      <c r="A26" s="12" t="s">
        <v>116</v>
      </c>
      <c r="B26" s="13">
        <v>30839</v>
      </c>
      <c r="C26" s="13">
        <v>34966</v>
      </c>
      <c r="D26" s="13">
        <v>35290</v>
      </c>
      <c r="E26" s="13">
        <v>21792</v>
      </c>
      <c r="F26" s="13">
        <v>30961</v>
      </c>
      <c r="G26" s="13">
        <v>42699</v>
      </c>
      <c r="H26" s="13">
        <v>20030</v>
      </c>
      <c r="I26" s="13">
        <v>4549</v>
      </c>
      <c r="J26" s="13">
        <v>17238</v>
      </c>
      <c r="K26" s="11">
        <f t="shared" si="4"/>
        <v>238364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5263</v>
      </c>
      <c r="I27" s="11">
        <v>0</v>
      </c>
      <c r="J27" s="11">
        <v>0</v>
      </c>
      <c r="K27" s="11">
        <f t="shared" si="4"/>
        <v>5263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20314.08</v>
      </c>
      <c r="I35" s="19">
        <v>0</v>
      </c>
      <c r="J35" s="19">
        <v>0</v>
      </c>
      <c r="K35" s="23">
        <f>SUM(B35:J35)</f>
        <v>20314.08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1697795.41</v>
      </c>
      <c r="C47" s="22">
        <f aca="true" t="shared" si="12" ref="C47:H47">+C48+C57</f>
        <v>2336516.750000001</v>
      </c>
      <c r="D47" s="22">
        <f t="shared" si="12"/>
        <v>2826110.02</v>
      </c>
      <c r="E47" s="22">
        <f t="shared" si="12"/>
        <v>1633613.77</v>
      </c>
      <c r="F47" s="22">
        <f t="shared" si="12"/>
        <v>2199367.5199999996</v>
      </c>
      <c r="G47" s="22">
        <f t="shared" si="12"/>
        <v>3130454.5999999996</v>
      </c>
      <c r="H47" s="22">
        <f t="shared" si="12"/>
        <v>1615851.1300000001</v>
      </c>
      <c r="I47" s="22">
        <f>+I48+I57</f>
        <v>583726.1</v>
      </c>
      <c r="J47" s="22">
        <f>+J48+J57</f>
        <v>1013682.17</v>
      </c>
      <c r="K47" s="22">
        <f>SUM(B47:J47)</f>
        <v>17037117.470000003</v>
      </c>
    </row>
    <row r="48" spans="1:11" ht="17.25" customHeight="1">
      <c r="A48" s="16" t="s">
        <v>108</v>
      </c>
      <c r="B48" s="23">
        <f>SUM(B49:B56)</f>
        <v>1680127.0799999998</v>
      </c>
      <c r="C48" s="23">
        <f aca="true" t="shared" si="13" ref="C48:J48">SUM(C49:C56)</f>
        <v>2311555.0300000007</v>
      </c>
      <c r="D48" s="23">
        <f t="shared" si="13"/>
        <v>2800851.81</v>
      </c>
      <c r="E48" s="23">
        <f t="shared" si="13"/>
        <v>1610676.76</v>
      </c>
      <c r="F48" s="23">
        <f t="shared" si="13"/>
        <v>2176056.5399999996</v>
      </c>
      <c r="G48" s="23">
        <f t="shared" si="13"/>
        <v>3100862.6599999997</v>
      </c>
      <c r="H48" s="23">
        <f t="shared" si="13"/>
        <v>1595507.76</v>
      </c>
      <c r="I48" s="23">
        <f t="shared" si="13"/>
        <v>583726.1</v>
      </c>
      <c r="J48" s="23">
        <f t="shared" si="13"/>
        <v>999800.64</v>
      </c>
      <c r="K48" s="23">
        <f aca="true" t="shared" si="14" ref="K48:K57">SUM(B48:J48)</f>
        <v>16859164.38</v>
      </c>
    </row>
    <row r="49" spans="1:11" ht="17.25" customHeight="1">
      <c r="A49" s="34" t="s">
        <v>43</v>
      </c>
      <c r="B49" s="23">
        <f aca="true" t="shared" si="15" ref="B49:H49">ROUND(B30*B7,2)</f>
        <v>1678852.96</v>
      </c>
      <c r="C49" s="23">
        <f t="shared" si="15"/>
        <v>2304195.87</v>
      </c>
      <c r="D49" s="23">
        <f t="shared" si="15"/>
        <v>2798349.95</v>
      </c>
      <c r="E49" s="23">
        <f t="shared" si="15"/>
        <v>1609637.8</v>
      </c>
      <c r="F49" s="23">
        <f t="shared" si="15"/>
        <v>2174145.01</v>
      </c>
      <c r="G49" s="23">
        <f t="shared" si="15"/>
        <v>3098155.01</v>
      </c>
      <c r="H49" s="23">
        <f t="shared" si="15"/>
        <v>1573946.4</v>
      </c>
      <c r="I49" s="23">
        <f>ROUND(I30*I7,2)</f>
        <v>582660.38</v>
      </c>
      <c r="J49" s="23">
        <f>ROUND(J30*J7,2)</f>
        <v>997583.6</v>
      </c>
      <c r="K49" s="23">
        <f t="shared" si="14"/>
        <v>16817526.98</v>
      </c>
    </row>
    <row r="50" spans="1:11" ht="17.25" customHeight="1">
      <c r="A50" s="34" t="s">
        <v>44</v>
      </c>
      <c r="B50" s="19">
        <v>0</v>
      </c>
      <c r="C50" s="23">
        <f>ROUND(C31*C7,2)</f>
        <v>5121.7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5121.7</v>
      </c>
    </row>
    <row r="51" spans="1:11" ht="17.25" customHeight="1">
      <c r="A51" s="64" t="s">
        <v>104</v>
      </c>
      <c r="B51" s="65">
        <f aca="true" t="shared" si="16" ref="B51:H51">ROUND(B32*B7,2)</f>
        <v>-2817.56</v>
      </c>
      <c r="C51" s="65">
        <f t="shared" si="16"/>
        <v>-3536.26</v>
      </c>
      <c r="D51" s="65">
        <f t="shared" si="16"/>
        <v>-3883.9</v>
      </c>
      <c r="E51" s="65">
        <f t="shared" si="16"/>
        <v>-2406.44</v>
      </c>
      <c r="F51" s="65">
        <f t="shared" si="16"/>
        <v>-3369.99</v>
      </c>
      <c r="G51" s="65">
        <f t="shared" si="16"/>
        <v>-4722.43</v>
      </c>
      <c r="H51" s="65">
        <f t="shared" si="16"/>
        <v>-2467.76</v>
      </c>
      <c r="I51" s="19">
        <v>0</v>
      </c>
      <c r="J51" s="19">
        <v>0</v>
      </c>
      <c r="K51" s="65">
        <f>SUM(B51:J51)</f>
        <v>-23204.340000000004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20314.08</v>
      </c>
      <c r="I53" s="31">
        <f>+I35</f>
        <v>0</v>
      </c>
      <c r="J53" s="31">
        <f>+J35</f>
        <v>0</v>
      </c>
      <c r="K53" s="23">
        <f t="shared" si="14"/>
        <v>20314.08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-226812.03</v>
      </c>
      <c r="C61" s="35">
        <f t="shared" si="17"/>
        <v>-227976.25</v>
      </c>
      <c r="D61" s="35">
        <f t="shared" si="17"/>
        <v>-240036.25000000003</v>
      </c>
      <c r="E61" s="35">
        <f t="shared" si="17"/>
        <v>-272495.94000000006</v>
      </c>
      <c r="F61" s="35">
        <f t="shared" si="17"/>
        <v>-261818.01</v>
      </c>
      <c r="G61" s="35">
        <f t="shared" si="17"/>
        <v>-310725.79</v>
      </c>
      <c r="H61" s="35">
        <f t="shared" si="17"/>
        <v>-213649.19</v>
      </c>
      <c r="I61" s="35">
        <f t="shared" si="17"/>
        <v>-104480.20000000001</v>
      </c>
      <c r="J61" s="35">
        <f t="shared" si="17"/>
        <v>-86083.22</v>
      </c>
      <c r="K61" s="35">
        <f>SUM(B61:J61)</f>
        <v>-1944076.88</v>
      </c>
    </row>
    <row r="62" spans="1:11" ht="18.75" customHeight="1">
      <c r="A62" s="16" t="s">
        <v>74</v>
      </c>
      <c r="B62" s="35">
        <f aca="true" t="shared" si="18" ref="B62:J62">B63+B64+B65+B66+B67+B68</f>
        <v>-209924.69</v>
      </c>
      <c r="C62" s="35">
        <f t="shared" si="18"/>
        <v>-227456.51</v>
      </c>
      <c r="D62" s="35">
        <f t="shared" si="18"/>
        <v>-223895.98</v>
      </c>
      <c r="E62" s="35">
        <f t="shared" si="18"/>
        <v>-260206.82</v>
      </c>
      <c r="F62" s="35">
        <f t="shared" si="18"/>
        <v>-240778.74</v>
      </c>
      <c r="G62" s="35">
        <f t="shared" si="18"/>
        <v>-274954.33999999997</v>
      </c>
      <c r="H62" s="35">
        <f t="shared" si="18"/>
        <v>-199116</v>
      </c>
      <c r="I62" s="35">
        <f t="shared" si="18"/>
        <v>-36028</v>
      </c>
      <c r="J62" s="35">
        <f t="shared" si="18"/>
        <v>-73976</v>
      </c>
      <c r="K62" s="35">
        <f aca="true" t="shared" si="19" ref="K62:K91">SUM(B62:J62)</f>
        <v>-1746337.08</v>
      </c>
    </row>
    <row r="63" spans="1:11" ht="18.75" customHeight="1">
      <c r="A63" s="12" t="s">
        <v>75</v>
      </c>
      <c r="B63" s="35">
        <f>-ROUND(B9*$D$3,2)</f>
        <v>-163892</v>
      </c>
      <c r="C63" s="35">
        <f aca="true" t="shared" si="20" ref="C63:J63">-ROUND(C9*$D$3,2)</f>
        <v>-217500</v>
      </c>
      <c r="D63" s="35">
        <f t="shared" si="20"/>
        <v>-196416</v>
      </c>
      <c r="E63" s="35">
        <f t="shared" si="20"/>
        <v>-153284</v>
      </c>
      <c r="F63" s="35">
        <f t="shared" si="20"/>
        <v>-166800</v>
      </c>
      <c r="G63" s="35">
        <f t="shared" si="20"/>
        <v>-224036</v>
      </c>
      <c r="H63" s="35">
        <f t="shared" si="20"/>
        <v>-199116</v>
      </c>
      <c r="I63" s="35">
        <f t="shared" si="20"/>
        <v>-36028</v>
      </c>
      <c r="J63" s="35">
        <f t="shared" si="20"/>
        <v>-73976</v>
      </c>
      <c r="K63" s="35">
        <f t="shared" si="19"/>
        <v>-1431048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-704</v>
      </c>
      <c r="C65" s="35">
        <v>-244</v>
      </c>
      <c r="D65" s="35">
        <v>-188</v>
      </c>
      <c r="E65" s="35">
        <v>-636</v>
      </c>
      <c r="F65" s="35">
        <v>-408</v>
      </c>
      <c r="G65" s="35">
        <v>-280</v>
      </c>
      <c r="H65" s="19">
        <v>0</v>
      </c>
      <c r="I65" s="19">
        <v>0</v>
      </c>
      <c r="J65" s="19">
        <v>0</v>
      </c>
      <c r="K65" s="35">
        <f t="shared" si="19"/>
        <v>-2460</v>
      </c>
    </row>
    <row r="66" spans="1:11" ht="18.75" customHeight="1">
      <c r="A66" s="12" t="s">
        <v>105</v>
      </c>
      <c r="B66" s="35">
        <v>-14292</v>
      </c>
      <c r="C66" s="35">
        <v>-4840</v>
      </c>
      <c r="D66" s="35">
        <v>-6080</v>
      </c>
      <c r="E66" s="35">
        <v>-11520</v>
      </c>
      <c r="F66" s="35">
        <v>-7096</v>
      </c>
      <c r="G66" s="35">
        <v>-6348</v>
      </c>
      <c r="H66" s="19">
        <v>0</v>
      </c>
      <c r="I66" s="19">
        <v>0</v>
      </c>
      <c r="J66" s="19">
        <v>0</v>
      </c>
      <c r="K66" s="35">
        <f t="shared" si="19"/>
        <v>-50176</v>
      </c>
    </row>
    <row r="67" spans="1:11" ht="18.75" customHeight="1">
      <c r="A67" s="12" t="s">
        <v>52</v>
      </c>
      <c r="B67" s="35">
        <v>-31036.69</v>
      </c>
      <c r="C67" s="35">
        <v>-4872.51</v>
      </c>
      <c r="D67" s="35">
        <v>-21211.98</v>
      </c>
      <c r="E67" s="35">
        <v>-94766.82</v>
      </c>
      <c r="F67" s="35">
        <v>-66474.74</v>
      </c>
      <c r="G67" s="35">
        <v>-44290.34</v>
      </c>
      <c r="H67" s="19">
        <v>0</v>
      </c>
      <c r="I67" s="19">
        <v>0</v>
      </c>
      <c r="J67" s="19">
        <v>0</v>
      </c>
      <c r="K67" s="35">
        <f t="shared" si="19"/>
        <v>-262653.07999999996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-17929.44</v>
      </c>
      <c r="C69" s="65">
        <f>SUM(C70:C102)</f>
        <v>-25628.5</v>
      </c>
      <c r="D69" s="65">
        <f>SUM(D70:D102)</f>
        <v>-24421.32</v>
      </c>
      <c r="E69" s="65">
        <f aca="true" t="shared" si="21" ref="E69:J69">SUM(E70:E102)</f>
        <v>-17292.22</v>
      </c>
      <c r="F69" s="65">
        <f t="shared" si="21"/>
        <v>-25310.32</v>
      </c>
      <c r="G69" s="65">
        <f t="shared" si="21"/>
        <v>-37123.62</v>
      </c>
      <c r="H69" s="65">
        <f t="shared" si="21"/>
        <v>-16705.56</v>
      </c>
      <c r="I69" s="65">
        <f t="shared" si="21"/>
        <v>-68521.96</v>
      </c>
      <c r="J69" s="65">
        <f t="shared" si="21"/>
        <v>-12107.22</v>
      </c>
      <c r="K69" s="65">
        <f t="shared" si="19"/>
        <v>-245040.16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5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-2500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31">
        <f>ROUND(SUM(B101:J101),2)</f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65">
        <v>1042.1</v>
      </c>
      <c r="C103" s="65">
        <v>25108.76</v>
      </c>
      <c r="D103" s="65">
        <v>8281.05</v>
      </c>
      <c r="E103" s="65">
        <v>5003.1</v>
      </c>
      <c r="F103" s="65">
        <v>4271.05</v>
      </c>
      <c r="G103" s="65">
        <v>1352.17</v>
      </c>
      <c r="H103" s="65">
        <v>2172.37</v>
      </c>
      <c r="I103" s="65">
        <v>69.76</v>
      </c>
      <c r="J103" s="19">
        <v>0</v>
      </c>
      <c r="K103" s="65">
        <f>SUM(B103:J103)</f>
        <v>47300.36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1470983.3800000001</v>
      </c>
      <c r="C106" s="24">
        <f t="shared" si="22"/>
        <v>2108540.500000001</v>
      </c>
      <c r="D106" s="24">
        <f t="shared" si="22"/>
        <v>2586073.77</v>
      </c>
      <c r="E106" s="24">
        <f t="shared" si="22"/>
        <v>1361117.83</v>
      </c>
      <c r="F106" s="24">
        <f t="shared" si="22"/>
        <v>1937549.5099999995</v>
      </c>
      <c r="G106" s="24">
        <f t="shared" si="22"/>
        <v>2819728.8099999996</v>
      </c>
      <c r="H106" s="24">
        <f t="shared" si="22"/>
        <v>1402201.9400000002</v>
      </c>
      <c r="I106" s="24">
        <f>+I107+I108</f>
        <v>479245.89999999997</v>
      </c>
      <c r="J106" s="24">
        <f>+J107+J108</f>
        <v>927598.9500000001</v>
      </c>
      <c r="K106" s="46">
        <f>SUM(B106:J106)</f>
        <v>15093040.59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1453315.05</v>
      </c>
      <c r="C107" s="24">
        <f t="shared" si="23"/>
        <v>2083578.7800000007</v>
      </c>
      <c r="D107" s="24">
        <f t="shared" si="23"/>
        <v>2560815.56</v>
      </c>
      <c r="E107" s="24">
        <f t="shared" si="23"/>
        <v>1338180.82</v>
      </c>
      <c r="F107" s="24">
        <f t="shared" si="23"/>
        <v>1914238.5299999996</v>
      </c>
      <c r="G107" s="24">
        <f t="shared" si="23"/>
        <v>2790136.8699999996</v>
      </c>
      <c r="H107" s="24">
        <f t="shared" si="23"/>
        <v>1381858.57</v>
      </c>
      <c r="I107" s="24">
        <f t="shared" si="23"/>
        <v>479245.89999999997</v>
      </c>
      <c r="J107" s="24">
        <f t="shared" si="23"/>
        <v>913717.42</v>
      </c>
      <c r="K107" s="46">
        <f>SUM(B107:J107)</f>
        <v>14915087.5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15093040.6</v>
      </c>
      <c r="L114" s="52"/>
    </row>
    <row r="115" spans="1:11" ht="18.75" customHeight="1">
      <c r="A115" s="26" t="s">
        <v>70</v>
      </c>
      <c r="B115" s="27">
        <v>193424.81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193424.81</v>
      </c>
    </row>
    <row r="116" spans="1:11" ht="18.75" customHeight="1">
      <c r="A116" s="26" t="s">
        <v>71</v>
      </c>
      <c r="B116" s="27">
        <v>1277558.57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1277558.57</v>
      </c>
    </row>
    <row r="117" spans="1:11" ht="18.75" customHeight="1">
      <c r="A117" s="26" t="s">
        <v>72</v>
      </c>
      <c r="B117" s="38">
        <v>0</v>
      </c>
      <c r="C117" s="27">
        <f>+C106</f>
        <v>2108540.500000001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2108540.500000001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2406816.24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2406816.24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179257.53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179257.53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1347506.65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1347506.65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13611.18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13611.18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371559.03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371559.03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695187.5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695187.5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96590.18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96590.18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774212.8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774212.8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829940.03</v>
      </c>
      <c r="H126" s="38">
        <v>0</v>
      </c>
      <c r="I126" s="38">
        <v>0</v>
      </c>
      <c r="J126" s="38">
        <v>0</v>
      </c>
      <c r="K126" s="39">
        <f t="shared" si="25"/>
        <v>829940.03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66214.01</v>
      </c>
      <c r="H127" s="38">
        <v>0</v>
      </c>
      <c r="I127" s="38">
        <v>0</v>
      </c>
      <c r="J127" s="38">
        <v>0</v>
      </c>
      <c r="K127" s="39">
        <f t="shared" si="25"/>
        <v>66214.01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397704.5</v>
      </c>
      <c r="H128" s="38">
        <v>0</v>
      </c>
      <c r="I128" s="38">
        <v>0</v>
      </c>
      <c r="J128" s="38">
        <v>0</v>
      </c>
      <c r="K128" s="39">
        <f t="shared" si="25"/>
        <v>397704.5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400578.03</v>
      </c>
      <c r="H129" s="38">
        <v>0</v>
      </c>
      <c r="I129" s="38">
        <v>0</v>
      </c>
      <c r="J129" s="38">
        <v>0</v>
      </c>
      <c r="K129" s="39">
        <f t="shared" si="25"/>
        <v>400578.03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1125292.25</v>
      </c>
      <c r="H130" s="38">
        <v>0</v>
      </c>
      <c r="I130" s="38">
        <v>0</v>
      </c>
      <c r="J130" s="38">
        <v>0</v>
      </c>
      <c r="K130" s="39">
        <f t="shared" si="25"/>
        <v>1125292.25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503095.92</v>
      </c>
      <c r="I131" s="38">
        <v>0</v>
      </c>
      <c r="J131" s="38">
        <v>0</v>
      </c>
      <c r="K131" s="39">
        <f t="shared" si="25"/>
        <v>503095.92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899106.02</v>
      </c>
      <c r="I132" s="38">
        <v>0</v>
      </c>
      <c r="J132" s="38">
        <v>0</v>
      </c>
      <c r="K132" s="39">
        <f t="shared" si="25"/>
        <v>899106.02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479245.9</v>
      </c>
      <c r="J133" s="38"/>
      <c r="K133" s="39">
        <f t="shared" si="25"/>
        <v>479245.9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927598.95</v>
      </c>
      <c r="K134" s="42">
        <f t="shared" si="25"/>
        <v>927598.95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2018-02-19T13:15:26Z</dcterms:modified>
  <cp:category/>
  <cp:version/>
  <cp:contentType/>
  <cp:contentStatus/>
</cp:coreProperties>
</file>