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<sst xmlns="http://schemas.openxmlformats.org/spreadsheetml/2006/main" count="138" uniqueCount="138">
  <si>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</si>
  <si>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</si>
  <si>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</si>
  <si>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</si>
  <si>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</si>
  <si>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</si>
  <si>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</si>
  <si>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</si>
  <si>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</si>
  <si>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</si>
  <si>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</si>
  <si>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</si>
  <si>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</si>
  <si>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</si>
  <si>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</si>
  <si>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</si>
  <si>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</si>
  <si>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</si>
  <si>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</si>
  <si>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</si>
  <si>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</si>
  <si>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</si>
  <si>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</si>
  <si>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</si>
  <si>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</si>
  <si>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</si>
  <si>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</si>
  <si>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</si>
  <si>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</si>
  <si>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</si>
  <si>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</si>
  <si>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</si>
  <si>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</si>
  <si>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</si>
  <si>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</si>
  <si>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</si>
  <si>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</si>
  <si>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</si>
  <si>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</si>
  <si>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</si>
  <si>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</si>
  <si>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</si>
  <si>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</si>
  <si>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</si>
  <si>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</si>
  <si>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</si>
  <si>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</si>
  <si>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</si>
  <si>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</si>
  <si>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</si>
  <si>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</si>
  <si>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</si>
  <si>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</si>
  <si>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</si>
  <si>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</si>
  <si>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</si>
  <si>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</si>
  <si>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</si>
  <si>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</si>
  <si>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</si>
  <si>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</si>
  <si>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</si>
  <si>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</si>
  <si>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</si>
  <si>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</si>
  <si>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</si>
  <si>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</si>
  <si>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</si>
  <si>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</si>
  <si>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</si>
  <si>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</si>
  <si>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</si>
  <si>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</si>
  <si>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</si>
  <si>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</si>
  <si>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</si>
  <si>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</si>
  <si>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</si>
  <si>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</si>
  <si>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</si>
  <si>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</si>
  <si>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</si>
  <si>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</si>
  <si>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</si>
  <si>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</si>
  <si>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</si>
  <si>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</si>
  <si>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</si>
  <si>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</si>
  <si>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</si>
  <si>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</si>
  <si>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</si>
  <si>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</si>
  <si>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</si>
  <si>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</si>
  <si>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</si>
  <si>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</si>
  <si>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</si>
  <si>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</si>
  <si>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</si>
  <si>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</si>
  <si>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</si>
  <si>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</si>
  <si>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</si>
  <si>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</si>
  <si>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</si>
  <si>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</si>
  <si>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</si>
  <si>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</si>
  <si>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</si>
  <si>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</si>
  <si>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</si>
  <si>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</si>
  <si>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</si>
  <si>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</si>
  <si>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</si>
  <si>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</si>
  <si>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</si>
  <si>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</si>
  <si>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</si>
  <si>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</si>
  <si>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</si>
  <si>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</si>
  <si>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</si>
  <si>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</si>
  <si>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</si>
  <si>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</si>
  <si>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</si>
  <si>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</si>
  <si>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</si>
  <si>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</si>
  <si>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</si>
  <si>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</si>
  <si>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</si>
  <si>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</si>
  <si>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</si>
  <si>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</si>
  <si>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OPERAÇÃO 07/02/18 - VENCIMENTO 16/02/18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</si>
</sst>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8" sqref="A8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137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592801</v>
      </c>
      <c r="C7" s="9">
        <f t="shared" si="0"/>
        <v>729132</v>
      </c>
      <c r="D7" s="9">
        <f t="shared" si="0"/>
        <v>789423</v>
      </c>
      <c r="E7" s="9">
        <f t="shared" si="0"/>
        <v>532240</v>
      </c>
      <c r="F7" s="9">
        <f t="shared" si="0"/>
        <v>723557</v>
      </c>
      <c r="G7" s="9">
        <f t="shared" si="0"/>
        <v>1220788</v>
      </c>
      <c r="H7" s="9">
        <f t="shared" si="0"/>
        <v>541215</v>
      </c>
      <c r="I7" s="9">
        <f t="shared" si="0"/>
        <v>121037</v>
      </c>
      <c r="J7" s="9">
        <f t="shared" si="0"/>
        <v>328716</v>
      </c>
      <c r="K7" s="9">
        <f t="shared" si="0"/>
        <v>5578909</v>
      </c>
      <c r="L7" s="50"/>
    </row>
    <row r="8" spans="1:11" ht="17.25" customHeight="1">
      <c r="A8" s="10" t="s">
        <v>97</v>
      </c>
      <c r="B8" s="11">
        <f>B9+B12+B16</f>
        <v>306136</v>
      </c>
      <c r="C8" s="11">
        <f aca="true" t="shared" si="1" ref="C8:J8">C9+C12+C16</f>
        <v>386768</v>
      </c>
      <c r="D8" s="11">
        <f t="shared" si="1"/>
        <v>389731</v>
      </c>
      <c r="E8" s="11">
        <f t="shared" si="1"/>
        <v>282312</v>
      </c>
      <c r="F8" s="11">
        <f t="shared" si="1"/>
        <v>364431</v>
      </c>
      <c r="G8" s="11">
        <f t="shared" si="1"/>
        <v>612940</v>
      </c>
      <c r="H8" s="11">
        <f t="shared" si="1"/>
        <v>304239</v>
      </c>
      <c r="I8" s="11">
        <f t="shared" si="1"/>
        <v>57623</v>
      </c>
      <c r="J8" s="11">
        <f t="shared" si="1"/>
        <v>162129</v>
      </c>
      <c r="K8" s="11">
        <f>SUM(B8:J8)</f>
        <v>2866309</v>
      </c>
    </row>
    <row r="9" spans="1:11" ht="17.25" customHeight="1">
      <c r="A9" s="15" t="s">
        <v>16</v>
      </c>
      <c r="B9" s="13">
        <f>+B10+B11</f>
        <v>41860</v>
      </c>
      <c r="C9" s="13">
        <f aca="true" t="shared" si="2" ref="C9:J9">+C10+C11</f>
        <v>56199</v>
      </c>
      <c r="D9" s="13">
        <f t="shared" si="2"/>
        <v>50876</v>
      </c>
      <c r="E9" s="13">
        <f t="shared" si="2"/>
        <v>38905</v>
      </c>
      <c r="F9" s="13">
        <f t="shared" si="2"/>
        <v>42656</v>
      </c>
      <c r="G9" s="13">
        <f t="shared" si="2"/>
        <v>57386</v>
      </c>
      <c r="H9" s="13">
        <f t="shared" si="2"/>
        <v>51703</v>
      </c>
      <c r="I9" s="13">
        <f t="shared" si="2"/>
        <v>9278</v>
      </c>
      <c r="J9" s="13">
        <f t="shared" si="2"/>
        <v>19292</v>
      </c>
      <c r="K9" s="11">
        <f>SUM(B9:J9)</f>
        <v>368155</v>
      </c>
    </row>
    <row r="10" spans="1:11" ht="17.25" customHeight="1">
      <c r="A10" s="29" t="s">
        <v>17</v>
      </c>
      <c r="B10" s="13">
        <v>41860</v>
      </c>
      <c r="C10" s="13">
        <v>56199</v>
      </c>
      <c r="D10" s="13">
        <v>50876</v>
      </c>
      <c r="E10" s="13">
        <v>38905</v>
      </c>
      <c r="F10" s="13">
        <v>42656</v>
      </c>
      <c r="G10" s="13">
        <v>57386</v>
      </c>
      <c r="H10" s="13">
        <v>51703</v>
      </c>
      <c r="I10" s="13">
        <v>9278</v>
      </c>
      <c r="J10" s="13">
        <v>19292</v>
      </c>
      <c r="K10" s="11">
        <f>SUM(B10:J10)</f>
        <v>368155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250547</v>
      </c>
      <c r="C12" s="17">
        <f t="shared" si="3"/>
        <v>313232</v>
      </c>
      <c r="D12" s="17">
        <f t="shared" si="3"/>
        <v>321992</v>
      </c>
      <c r="E12" s="17">
        <f t="shared" si="3"/>
        <v>231459</v>
      </c>
      <c r="F12" s="17">
        <f t="shared" si="3"/>
        <v>302426</v>
      </c>
      <c r="G12" s="17">
        <f t="shared" si="3"/>
        <v>522087</v>
      </c>
      <c r="H12" s="17">
        <f t="shared" si="3"/>
        <v>239432</v>
      </c>
      <c r="I12" s="17">
        <f t="shared" si="3"/>
        <v>45453</v>
      </c>
      <c r="J12" s="17">
        <f t="shared" si="3"/>
        <v>135557</v>
      </c>
      <c r="K12" s="11">
        <f aca="true" t="shared" si="4" ref="K12:K27">SUM(B12:J12)</f>
        <v>2362185</v>
      </c>
    </row>
    <row r="13" spans="1:13" ht="17.25" customHeight="1">
      <c r="A13" s="14" t="s">
        <v>19</v>
      </c>
      <c r="B13" s="13">
        <v>125350</v>
      </c>
      <c r="C13" s="13">
        <v>165875</v>
      </c>
      <c r="D13" s="13">
        <v>176040</v>
      </c>
      <c r="E13" s="13">
        <v>121929</v>
      </c>
      <c r="F13" s="13">
        <v>158627</v>
      </c>
      <c r="G13" s="13">
        <v>256060</v>
      </c>
      <c r="H13" s="13">
        <v>117494</v>
      </c>
      <c r="I13" s="13">
        <v>26449</v>
      </c>
      <c r="J13" s="13">
        <v>73301</v>
      </c>
      <c r="K13" s="11">
        <f t="shared" si="4"/>
        <v>1221125</v>
      </c>
      <c r="L13" s="50"/>
      <c r="M13" s="51"/>
    </row>
    <row r="14" spans="1:12" ht="17.25" customHeight="1">
      <c r="A14" s="14" t="s">
        <v>20</v>
      </c>
      <c r="B14" s="13">
        <v>119415</v>
      </c>
      <c r="C14" s="13">
        <v>139616</v>
      </c>
      <c r="D14" s="13">
        <v>140036</v>
      </c>
      <c r="E14" s="13">
        <v>103506</v>
      </c>
      <c r="F14" s="13">
        <v>138235</v>
      </c>
      <c r="G14" s="13">
        <v>256974</v>
      </c>
      <c r="H14" s="13">
        <v>113696</v>
      </c>
      <c r="I14" s="13">
        <v>17604</v>
      </c>
      <c r="J14" s="13">
        <v>60176</v>
      </c>
      <c r="K14" s="11">
        <f t="shared" si="4"/>
        <v>1089258</v>
      </c>
      <c r="L14" s="50"/>
    </row>
    <row r="15" spans="1:11" ht="17.25" customHeight="1">
      <c r="A15" s="14" t="s">
        <v>21</v>
      </c>
      <c r="B15" s="13">
        <v>5782</v>
      </c>
      <c r="C15" s="13">
        <v>7741</v>
      </c>
      <c r="D15" s="13">
        <v>5916</v>
      </c>
      <c r="E15" s="13">
        <v>6024</v>
      </c>
      <c r="F15" s="13">
        <v>5564</v>
      </c>
      <c r="G15" s="13">
        <v>9053</v>
      </c>
      <c r="H15" s="13">
        <v>8242</v>
      </c>
      <c r="I15" s="13">
        <v>1400</v>
      </c>
      <c r="J15" s="13">
        <v>2080</v>
      </c>
      <c r="K15" s="11">
        <f t="shared" si="4"/>
        <v>51802</v>
      </c>
    </row>
    <row r="16" spans="1:11" ht="17.25" customHeight="1">
      <c r="A16" s="15" t="s">
        <v>93</v>
      </c>
      <c r="B16" s="13">
        <f>B17+B18+B19</f>
        <v>13729</v>
      </c>
      <c r="C16" s="13">
        <f aca="true" t="shared" si="5" ref="C16:J16">C17+C18+C19</f>
        <v>17337</v>
      </c>
      <c r="D16" s="13">
        <f t="shared" si="5"/>
        <v>16863</v>
      </c>
      <c r="E16" s="13">
        <f t="shared" si="5"/>
        <v>11948</v>
      </c>
      <c r="F16" s="13">
        <f t="shared" si="5"/>
        <v>19349</v>
      </c>
      <c r="G16" s="13">
        <f t="shared" si="5"/>
        <v>33467</v>
      </c>
      <c r="H16" s="13">
        <f t="shared" si="5"/>
        <v>13104</v>
      </c>
      <c r="I16" s="13">
        <f t="shared" si="5"/>
        <v>2892</v>
      </c>
      <c r="J16" s="13">
        <f t="shared" si="5"/>
        <v>7280</v>
      </c>
      <c r="K16" s="11">
        <f t="shared" si="4"/>
        <v>135969</v>
      </c>
    </row>
    <row r="17" spans="1:11" ht="17.25" customHeight="1">
      <c r="A17" s="14" t="s">
        <v>94</v>
      </c>
      <c r="B17" s="13">
        <v>13647</v>
      </c>
      <c r="C17" s="13">
        <v>17249</v>
      </c>
      <c r="D17" s="13">
        <v>16778</v>
      </c>
      <c r="E17" s="13">
        <v>11881</v>
      </c>
      <c r="F17" s="13">
        <v>19257</v>
      </c>
      <c r="G17" s="13">
        <v>33296</v>
      </c>
      <c r="H17" s="13">
        <v>13042</v>
      </c>
      <c r="I17" s="13">
        <v>2879</v>
      </c>
      <c r="J17" s="13">
        <v>7240</v>
      </c>
      <c r="K17" s="11">
        <f t="shared" si="4"/>
        <v>135269</v>
      </c>
    </row>
    <row r="18" spans="1:11" ht="17.25" customHeight="1">
      <c r="A18" s="14" t="s">
        <v>95</v>
      </c>
      <c r="B18" s="13">
        <v>57</v>
      </c>
      <c r="C18" s="13">
        <v>63</v>
      </c>
      <c r="D18" s="13">
        <v>68</v>
      </c>
      <c r="E18" s="13">
        <v>51</v>
      </c>
      <c r="F18" s="13">
        <v>86</v>
      </c>
      <c r="G18" s="13">
        <v>155</v>
      </c>
      <c r="H18" s="13">
        <v>50</v>
      </c>
      <c r="I18" s="13">
        <v>10</v>
      </c>
      <c r="J18" s="13">
        <v>29</v>
      </c>
      <c r="K18" s="11">
        <f t="shared" si="4"/>
        <v>569</v>
      </c>
    </row>
    <row r="19" spans="1:11" ht="17.25" customHeight="1">
      <c r="A19" s="14" t="s">
        <v>96</v>
      </c>
      <c r="B19" s="13">
        <v>25</v>
      </c>
      <c r="C19" s="13">
        <v>25</v>
      </c>
      <c r="D19" s="13">
        <v>17</v>
      </c>
      <c r="E19" s="13">
        <v>16</v>
      </c>
      <c r="F19" s="13">
        <v>6</v>
      </c>
      <c r="G19" s="13">
        <v>16</v>
      </c>
      <c r="H19" s="13">
        <v>12</v>
      </c>
      <c r="I19" s="13">
        <v>3</v>
      </c>
      <c r="J19" s="13">
        <v>11</v>
      </c>
      <c r="K19" s="11">
        <f t="shared" si="4"/>
        <v>131</v>
      </c>
    </row>
    <row r="20" spans="1:11" ht="17.25" customHeight="1">
      <c r="A20" s="16" t="s">
        <v>22</v>
      </c>
      <c r="B20" s="11">
        <f>+B21+B22+B23</f>
        <v>184142</v>
      </c>
      <c r="C20" s="11">
        <f aca="true" t="shared" si="6" ref="C20:J20">+C21+C22+C23</f>
        <v>202222</v>
      </c>
      <c r="D20" s="11">
        <f t="shared" si="6"/>
        <v>237590</v>
      </c>
      <c r="E20" s="11">
        <f t="shared" si="6"/>
        <v>149402</v>
      </c>
      <c r="F20" s="11">
        <f t="shared" si="6"/>
        <v>238317</v>
      </c>
      <c r="G20" s="11">
        <f t="shared" si="6"/>
        <v>442467</v>
      </c>
      <c r="H20" s="11">
        <f t="shared" si="6"/>
        <v>151090</v>
      </c>
      <c r="I20" s="11">
        <f t="shared" si="6"/>
        <v>36406</v>
      </c>
      <c r="J20" s="11">
        <f t="shared" si="6"/>
        <v>95003</v>
      </c>
      <c r="K20" s="11">
        <f t="shared" si="4"/>
        <v>1736639</v>
      </c>
    </row>
    <row r="21" spans="1:12" ht="17.25" customHeight="1">
      <c r="A21" s="12" t="s">
        <v>23</v>
      </c>
      <c r="B21" s="13">
        <v>101707</v>
      </c>
      <c r="C21" s="13">
        <v>121349</v>
      </c>
      <c r="D21" s="13">
        <v>144421</v>
      </c>
      <c r="E21" s="13">
        <v>88171</v>
      </c>
      <c r="F21" s="13">
        <v>138133</v>
      </c>
      <c r="G21" s="13">
        <v>237667</v>
      </c>
      <c r="H21" s="13">
        <v>86951</v>
      </c>
      <c r="I21" s="13">
        <v>23296</v>
      </c>
      <c r="J21" s="13">
        <v>56465</v>
      </c>
      <c r="K21" s="11">
        <f t="shared" si="4"/>
        <v>998160</v>
      </c>
      <c r="L21" s="50"/>
    </row>
    <row r="22" spans="1:12" ht="17.25" customHeight="1">
      <c r="A22" s="12" t="s">
        <v>24</v>
      </c>
      <c r="B22" s="13">
        <v>79948</v>
      </c>
      <c r="C22" s="13">
        <v>78126</v>
      </c>
      <c r="D22" s="13">
        <v>90599</v>
      </c>
      <c r="E22" s="13">
        <v>59132</v>
      </c>
      <c r="F22" s="13">
        <v>97648</v>
      </c>
      <c r="G22" s="13">
        <v>200559</v>
      </c>
      <c r="H22" s="13">
        <v>61282</v>
      </c>
      <c r="I22" s="13">
        <v>12517</v>
      </c>
      <c r="J22" s="13">
        <v>37635</v>
      </c>
      <c r="K22" s="11">
        <f t="shared" si="4"/>
        <v>717446</v>
      </c>
      <c r="L22" s="50"/>
    </row>
    <row r="23" spans="1:11" ht="17.25" customHeight="1">
      <c r="A23" s="12" t="s">
        <v>25</v>
      </c>
      <c r="B23" s="13">
        <v>2487</v>
      </c>
      <c r="C23" s="13">
        <v>2747</v>
      </c>
      <c r="D23" s="13">
        <v>2570</v>
      </c>
      <c r="E23" s="13">
        <v>2099</v>
      </c>
      <c r="F23" s="13">
        <v>2536</v>
      </c>
      <c r="G23" s="13">
        <v>4241</v>
      </c>
      <c r="H23" s="13">
        <v>2857</v>
      </c>
      <c r="I23" s="13">
        <v>593</v>
      </c>
      <c r="J23" s="13">
        <v>903</v>
      </c>
      <c r="K23" s="11">
        <f t="shared" si="4"/>
        <v>21033</v>
      </c>
    </row>
    <row r="24" spans="1:11" ht="17.25" customHeight="1">
      <c r="A24" s="16" t="s">
        <v>26</v>
      </c>
      <c r="B24" s="13">
        <f>+B25+B26</f>
        <v>102523</v>
      </c>
      <c r="C24" s="13">
        <f aca="true" t="shared" si="7" ref="C24:J24">+C25+C26</f>
        <v>140142</v>
      </c>
      <c r="D24" s="13">
        <f t="shared" si="7"/>
        <v>162102</v>
      </c>
      <c r="E24" s="13">
        <f t="shared" si="7"/>
        <v>100526</v>
      </c>
      <c r="F24" s="13">
        <f t="shared" si="7"/>
        <v>120809</v>
      </c>
      <c r="G24" s="13">
        <f t="shared" si="7"/>
        <v>165381</v>
      </c>
      <c r="H24" s="13">
        <f t="shared" si="7"/>
        <v>80469</v>
      </c>
      <c r="I24" s="13">
        <f t="shared" si="7"/>
        <v>27008</v>
      </c>
      <c r="J24" s="13">
        <f t="shared" si="7"/>
        <v>71584</v>
      </c>
      <c r="K24" s="11">
        <f t="shared" si="4"/>
        <v>970544</v>
      </c>
    </row>
    <row r="25" spans="1:12" ht="17.25" customHeight="1">
      <c r="A25" s="12" t="s">
        <v>115</v>
      </c>
      <c r="B25" s="13">
        <v>74171</v>
      </c>
      <c r="C25" s="13">
        <v>107770</v>
      </c>
      <c r="D25" s="13">
        <v>130002</v>
      </c>
      <c r="E25" s="13">
        <v>80222</v>
      </c>
      <c r="F25" s="13">
        <v>92354</v>
      </c>
      <c r="G25" s="13">
        <v>126407</v>
      </c>
      <c r="H25" s="13">
        <v>62433</v>
      </c>
      <c r="I25" s="13">
        <v>22782</v>
      </c>
      <c r="J25" s="13">
        <v>55496</v>
      </c>
      <c r="K25" s="11">
        <f t="shared" si="4"/>
        <v>751637</v>
      </c>
      <c r="L25" s="50"/>
    </row>
    <row r="26" spans="1:12" ht="17.25" customHeight="1">
      <c r="A26" s="12" t="s">
        <v>116</v>
      </c>
      <c r="B26" s="13">
        <v>28352</v>
      </c>
      <c r="C26" s="13">
        <v>32372</v>
      </c>
      <c r="D26" s="13">
        <v>32100</v>
      </c>
      <c r="E26" s="13">
        <v>20304</v>
      </c>
      <c r="F26" s="13">
        <v>28455</v>
      </c>
      <c r="G26" s="13">
        <v>38974</v>
      </c>
      <c r="H26" s="13">
        <v>18036</v>
      </c>
      <c r="I26" s="13">
        <v>4226</v>
      </c>
      <c r="J26" s="13">
        <v>16088</v>
      </c>
      <c r="K26" s="11">
        <f t="shared" si="4"/>
        <v>218907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5417</v>
      </c>
      <c r="I27" s="11">
        <v>0</v>
      </c>
      <c r="J27" s="11">
        <v>0</v>
      </c>
      <c r="K27" s="11">
        <f t="shared" si="4"/>
        <v>5417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19862.26</v>
      </c>
      <c r="I35" s="19">
        <v>0</v>
      </c>
      <c r="J35" s="19">
        <v>0</v>
      </c>
      <c r="K35" s="23">
        <f>SUM(B35:J35)</f>
        <v>19862.26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1714384.71</v>
      </c>
      <c r="C47" s="22">
        <f aca="true" t="shared" si="12" ref="C47:H47">+C48+C57</f>
        <v>2360309.9000000004</v>
      </c>
      <c r="D47" s="22">
        <f t="shared" si="12"/>
        <v>2871593.2099999995</v>
      </c>
      <c r="E47" s="22">
        <f t="shared" si="12"/>
        <v>1654621.42</v>
      </c>
      <c r="F47" s="22">
        <f t="shared" si="12"/>
        <v>2219161.32</v>
      </c>
      <c r="G47" s="22">
        <f t="shared" si="12"/>
        <v>3155769.1300000004</v>
      </c>
      <c r="H47" s="22">
        <f t="shared" si="12"/>
        <v>1629301.77</v>
      </c>
      <c r="I47" s="22">
        <f>+I48+I57</f>
        <v>588506.7</v>
      </c>
      <c r="J47" s="22">
        <f>+J48+J57</f>
        <v>1030450.4</v>
      </c>
      <c r="K47" s="22">
        <f>SUM(B47:J47)</f>
        <v>17224098.56</v>
      </c>
    </row>
    <row r="48" spans="1:11" ht="17.25" customHeight="1">
      <c r="A48" s="16" t="s">
        <v>108</v>
      </c>
      <c r="B48" s="23">
        <f>SUM(B49:B56)</f>
        <v>1696716.38</v>
      </c>
      <c r="C48" s="23">
        <f aca="true" t="shared" si="13" ref="C48:J48">SUM(C49:C56)</f>
        <v>2335348.18</v>
      </c>
      <c r="D48" s="23">
        <f t="shared" si="13"/>
        <v>2846334.9999999995</v>
      </c>
      <c r="E48" s="23">
        <f t="shared" si="13"/>
        <v>1631684.41</v>
      </c>
      <c r="F48" s="23">
        <f t="shared" si="13"/>
        <v>2195850.34</v>
      </c>
      <c r="G48" s="23">
        <f t="shared" si="13"/>
        <v>3126177.1900000004</v>
      </c>
      <c r="H48" s="23">
        <f t="shared" si="13"/>
        <v>1608958.4</v>
      </c>
      <c r="I48" s="23">
        <f t="shared" si="13"/>
        <v>588506.7</v>
      </c>
      <c r="J48" s="23">
        <f t="shared" si="13"/>
        <v>1016568.87</v>
      </c>
      <c r="K48" s="23">
        <f aca="true" t="shared" si="14" ref="K48:K57">SUM(B48:J48)</f>
        <v>17046145.47</v>
      </c>
    </row>
    <row r="49" spans="1:11" ht="17.25" customHeight="1">
      <c r="A49" s="34" t="s">
        <v>43</v>
      </c>
      <c r="B49" s="23">
        <f aca="true" t="shared" si="15" ref="B49:H49">ROUND(B30*B7,2)</f>
        <v>1695470.14</v>
      </c>
      <c r="C49" s="23">
        <f t="shared" si="15"/>
        <v>2327972.65</v>
      </c>
      <c r="D49" s="23">
        <f t="shared" si="15"/>
        <v>2843896.36</v>
      </c>
      <c r="E49" s="23">
        <f t="shared" si="15"/>
        <v>1630676.91</v>
      </c>
      <c r="F49" s="23">
        <f t="shared" si="15"/>
        <v>2193969.54</v>
      </c>
      <c r="G49" s="23">
        <f t="shared" si="15"/>
        <v>3123508.18</v>
      </c>
      <c r="H49" s="23">
        <f t="shared" si="15"/>
        <v>1587870.69</v>
      </c>
      <c r="I49" s="23">
        <f>ROUND(I30*I7,2)</f>
        <v>587440.98</v>
      </c>
      <c r="J49" s="23">
        <f>ROUND(J30*J7,2)</f>
        <v>1014351.83</v>
      </c>
      <c r="K49" s="23">
        <f t="shared" si="14"/>
        <v>17005157.28</v>
      </c>
    </row>
    <row r="50" spans="1:11" ht="17.25" customHeight="1">
      <c r="A50" s="34" t="s">
        <v>44</v>
      </c>
      <c r="B50" s="19">
        <v>0</v>
      </c>
      <c r="C50" s="23">
        <f>ROUND(C31*C7,2)</f>
        <v>5174.56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5174.56</v>
      </c>
    </row>
    <row r="51" spans="1:11" ht="17.25" customHeight="1">
      <c r="A51" s="64" t="s">
        <v>104</v>
      </c>
      <c r="B51" s="65">
        <f aca="true" t="shared" si="16" ref="B51:H51">ROUND(B32*B7,2)</f>
        <v>-2845.44</v>
      </c>
      <c r="C51" s="65">
        <f t="shared" si="16"/>
        <v>-3572.75</v>
      </c>
      <c r="D51" s="65">
        <f t="shared" si="16"/>
        <v>-3947.12</v>
      </c>
      <c r="E51" s="65">
        <f t="shared" si="16"/>
        <v>-2437.9</v>
      </c>
      <c r="F51" s="65">
        <f t="shared" si="16"/>
        <v>-3400.72</v>
      </c>
      <c r="G51" s="65">
        <f t="shared" si="16"/>
        <v>-4761.07</v>
      </c>
      <c r="H51" s="65">
        <f t="shared" si="16"/>
        <v>-2489.59</v>
      </c>
      <c r="I51" s="19">
        <v>0</v>
      </c>
      <c r="J51" s="19">
        <v>0</v>
      </c>
      <c r="K51" s="65">
        <f>SUM(B51:J51)</f>
        <v>-23454.59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19862.26</v>
      </c>
      <c r="I53" s="31">
        <f>+I35</f>
        <v>0</v>
      </c>
      <c r="J53" s="31">
        <f>+J35</f>
        <v>0</v>
      </c>
      <c r="K53" s="23">
        <f t="shared" si="14"/>
        <v>19862.26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17668.33</v>
      </c>
      <c r="C57" s="36">
        <v>24961.72</v>
      </c>
      <c r="D57" s="36">
        <v>25258.21</v>
      </c>
      <c r="E57" s="36">
        <v>22937.01</v>
      </c>
      <c r="F57" s="36">
        <v>23310.98</v>
      </c>
      <c r="G57" s="36">
        <v>29591.94</v>
      </c>
      <c r="H57" s="36">
        <v>20343.37</v>
      </c>
      <c r="I57" s="19">
        <v>0</v>
      </c>
      <c r="J57" s="36">
        <v>13881.53</v>
      </c>
      <c r="K57" s="36">
        <f t="shared" si="14"/>
        <v>177953.09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-251266.87</v>
      </c>
      <c r="C61" s="35">
        <f t="shared" si="17"/>
        <v>-258987.88</v>
      </c>
      <c r="D61" s="35">
        <f t="shared" si="17"/>
        <v>-253335.39</v>
      </c>
      <c r="E61" s="35">
        <f t="shared" si="17"/>
        <v>-295094.51</v>
      </c>
      <c r="F61" s="35">
        <f t="shared" si="17"/>
        <v>-286288.36</v>
      </c>
      <c r="G61" s="35">
        <f t="shared" si="17"/>
        <v>-336506.02</v>
      </c>
      <c r="H61" s="35">
        <f t="shared" si="17"/>
        <v>-223517.56</v>
      </c>
      <c r="I61" s="35">
        <f t="shared" si="17"/>
        <v>-105633.96</v>
      </c>
      <c r="J61" s="35">
        <f t="shared" si="17"/>
        <v>-89275.22</v>
      </c>
      <c r="K61" s="35">
        <f>SUM(B61:J61)</f>
        <v>-2099905.77</v>
      </c>
    </row>
    <row r="62" spans="1:11" ht="18.75" customHeight="1">
      <c r="A62" s="16" t="s">
        <v>74</v>
      </c>
      <c r="B62" s="35">
        <f aca="true" t="shared" si="18" ref="B62:J62">B63+B64+B65+B66+B67+B68</f>
        <v>-233337.43</v>
      </c>
      <c r="C62" s="35">
        <f t="shared" si="18"/>
        <v>-233359.38</v>
      </c>
      <c r="D62" s="35">
        <f t="shared" si="18"/>
        <v>-228914.07</v>
      </c>
      <c r="E62" s="35">
        <f t="shared" si="18"/>
        <v>-277802.29</v>
      </c>
      <c r="F62" s="35">
        <f t="shared" si="18"/>
        <v>-257478.03999999998</v>
      </c>
      <c r="G62" s="35">
        <f t="shared" si="18"/>
        <v>-299382.4</v>
      </c>
      <c r="H62" s="35">
        <f t="shared" si="18"/>
        <v>-206812</v>
      </c>
      <c r="I62" s="35">
        <f t="shared" si="18"/>
        <v>-37112</v>
      </c>
      <c r="J62" s="35">
        <f t="shared" si="18"/>
        <v>-77168</v>
      </c>
      <c r="K62" s="35">
        <f aca="true" t="shared" si="19" ref="K62:K91">SUM(B62:J62)</f>
        <v>-1851365.6099999999</v>
      </c>
    </row>
    <row r="63" spans="1:11" ht="18.75" customHeight="1">
      <c r="A63" s="12" t="s">
        <v>75</v>
      </c>
      <c r="B63" s="35">
        <f>-ROUND(B9*$D$3,2)</f>
        <v>-167440</v>
      </c>
      <c r="C63" s="35">
        <f aca="true" t="shared" si="20" ref="C63:J63">-ROUND(C9*$D$3,2)</f>
        <v>-224796</v>
      </c>
      <c r="D63" s="35">
        <f t="shared" si="20"/>
        <v>-203504</v>
      </c>
      <c r="E63" s="35">
        <f t="shared" si="20"/>
        <v>-155620</v>
      </c>
      <c r="F63" s="35">
        <f t="shared" si="20"/>
        <v>-170624</v>
      </c>
      <c r="G63" s="35">
        <f t="shared" si="20"/>
        <v>-229544</v>
      </c>
      <c r="H63" s="35">
        <f t="shared" si="20"/>
        <v>-206812</v>
      </c>
      <c r="I63" s="35">
        <f t="shared" si="20"/>
        <v>-37112</v>
      </c>
      <c r="J63" s="35">
        <f t="shared" si="20"/>
        <v>-77168</v>
      </c>
      <c r="K63" s="35">
        <f t="shared" si="19"/>
        <v>-1472620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-768</v>
      </c>
      <c r="C65" s="35">
        <v>-184</v>
      </c>
      <c r="D65" s="35">
        <v>-236</v>
      </c>
      <c r="E65" s="35">
        <v>-588</v>
      </c>
      <c r="F65" s="35">
        <v>-548</v>
      </c>
      <c r="G65" s="35">
        <v>-224</v>
      </c>
      <c r="H65" s="19">
        <v>0</v>
      </c>
      <c r="I65" s="19">
        <v>0</v>
      </c>
      <c r="J65" s="19">
        <v>0</v>
      </c>
      <c r="K65" s="35">
        <f t="shared" si="19"/>
        <v>-2548</v>
      </c>
    </row>
    <row r="66" spans="1:11" ht="18.75" customHeight="1">
      <c r="A66" s="12" t="s">
        <v>105</v>
      </c>
      <c r="B66" s="35">
        <v>-13884</v>
      </c>
      <c r="C66" s="35">
        <v>-3500</v>
      </c>
      <c r="D66" s="35">
        <v>-4640</v>
      </c>
      <c r="E66" s="35">
        <v>-9516</v>
      </c>
      <c r="F66" s="35">
        <v>-5936</v>
      </c>
      <c r="G66" s="35">
        <v>-5424</v>
      </c>
      <c r="H66" s="19">
        <v>0</v>
      </c>
      <c r="I66" s="19">
        <v>0</v>
      </c>
      <c r="J66" s="19">
        <v>0</v>
      </c>
      <c r="K66" s="35">
        <f t="shared" si="19"/>
        <v>-42900</v>
      </c>
    </row>
    <row r="67" spans="1:11" ht="18.75" customHeight="1">
      <c r="A67" s="12" t="s">
        <v>52</v>
      </c>
      <c r="B67" s="35">
        <v>-51245.43</v>
      </c>
      <c r="C67" s="35">
        <v>-4879.38</v>
      </c>
      <c r="D67" s="35">
        <v>-20534.07</v>
      </c>
      <c r="E67" s="35">
        <v>-112078.29</v>
      </c>
      <c r="F67" s="35">
        <v>-80370.04</v>
      </c>
      <c r="G67" s="35">
        <v>-64190.4</v>
      </c>
      <c r="H67" s="19">
        <v>0</v>
      </c>
      <c r="I67" s="19">
        <v>0</v>
      </c>
      <c r="J67" s="19">
        <v>0</v>
      </c>
      <c r="K67" s="35">
        <f t="shared" si="19"/>
        <v>-333297.61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-17929.44</v>
      </c>
      <c r="C69" s="65">
        <f>SUM(C70:C102)</f>
        <v>-25628.5</v>
      </c>
      <c r="D69" s="65">
        <f>SUM(D70:D102)</f>
        <v>-24421.32</v>
      </c>
      <c r="E69" s="65">
        <f aca="true" t="shared" si="21" ref="E69:J69">SUM(E70:E102)</f>
        <v>-17292.22</v>
      </c>
      <c r="F69" s="65">
        <f t="shared" si="21"/>
        <v>-28810.32</v>
      </c>
      <c r="G69" s="65">
        <f t="shared" si="21"/>
        <v>-37123.62</v>
      </c>
      <c r="H69" s="65">
        <f t="shared" si="21"/>
        <v>-16705.56</v>
      </c>
      <c r="I69" s="65">
        <f t="shared" si="21"/>
        <v>-68521.96</v>
      </c>
      <c r="J69" s="65">
        <f t="shared" si="21"/>
        <v>-12107.22</v>
      </c>
      <c r="K69" s="65">
        <f t="shared" si="19"/>
        <v>-248540.16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-52.39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-65.19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-1182.14</v>
      </c>
      <c r="E72" s="19">
        <v>0</v>
      </c>
      <c r="F72" s="35">
        <v>-421.43</v>
      </c>
      <c r="G72" s="19">
        <v>0</v>
      </c>
      <c r="H72" s="19">
        <v>0</v>
      </c>
      <c r="I72" s="45">
        <v>-2649.18</v>
      </c>
      <c r="J72" s="19">
        <v>0</v>
      </c>
      <c r="K72" s="65">
        <f t="shared" si="19"/>
        <v>-4252.75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-16929.44</v>
      </c>
      <c r="C74" s="35">
        <v>-24576.11</v>
      </c>
      <c r="D74" s="35">
        <v>-23232.78</v>
      </c>
      <c r="E74" s="35">
        <v>-16292.22</v>
      </c>
      <c r="F74" s="35">
        <v>-22388.89</v>
      </c>
      <c r="G74" s="35">
        <v>-34117.22</v>
      </c>
      <c r="H74" s="35">
        <v>-16705.56</v>
      </c>
      <c r="I74" s="35">
        <v>-5872.78</v>
      </c>
      <c r="J74" s="35">
        <v>-12107.22</v>
      </c>
      <c r="K74" s="65">
        <f t="shared" si="19"/>
        <v>-172222.22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-6000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-12000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136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119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1463117.84</v>
      </c>
      <c r="C106" s="24">
        <f t="shared" si="22"/>
        <v>2101322.0200000005</v>
      </c>
      <c r="D106" s="24">
        <f t="shared" si="22"/>
        <v>2618257.82</v>
      </c>
      <c r="E106" s="24">
        <f t="shared" si="22"/>
        <v>1359526.91</v>
      </c>
      <c r="F106" s="24">
        <f t="shared" si="22"/>
        <v>1932872.9599999997</v>
      </c>
      <c r="G106" s="24">
        <f t="shared" si="22"/>
        <v>2819263.1100000003</v>
      </c>
      <c r="H106" s="24">
        <f t="shared" si="22"/>
        <v>1405784.21</v>
      </c>
      <c r="I106" s="24">
        <f>+I107+I108</f>
        <v>482872.73999999993</v>
      </c>
      <c r="J106" s="24">
        <f>+J107+J108</f>
        <v>941175.18</v>
      </c>
      <c r="K106" s="46">
        <f>SUM(B106:J106)</f>
        <v>15124192.790000001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1445449.51</v>
      </c>
      <c r="C107" s="24">
        <f t="shared" si="23"/>
        <v>2076360.3000000003</v>
      </c>
      <c r="D107" s="24">
        <f t="shared" si="23"/>
        <v>2592999.61</v>
      </c>
      <c r="E107" s="24">
        <f t="shared" si="23"/>
        <v>1336589.9</v>
      </c>
      <c r="F107" s="24">
        <f t="shared" si="23"/>
        <v>1909561.9799999997</v>
      </c>
      <c r="G107" s="24">
        <f t="shared" si="23"/>
        <v>2789671.1700000004</v>
      </c>
      <c r="H107" s="24">
        <f t="shared" si="23"/>
        <v>1385440.8399999999</v>
      </c>
      <c r="I107" s="24">
        <f t="shared" si="23"/>
        <v>482872.73999999993</v>
      </c>
      <c r="J107" s="24">
        <f t="shared" si="23"/>
        <v>927293.65</v>
      </c>
      <c r="K107" s="46">
        <f>SUM(B107:J107)</f>
        <v>14946239.700000001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17668.33</v>
      </c>
      <c r="C108" s="24">
        <f t="shared" si="24"/>
        <v>24961.72</v>
      </c>
      <c r="D108" s="24">
        <f t="shared" si="24"/>
        <v>25258.21</v>
      </c>
      <c r="E108" s="24">
        <f t="shared" si="24"/>
        <v>22937.01</v>
      </c>
      <c r="F108" s="24">
        <f t="shared" si="24"/>
        <v>23310.98</v>
      </c>
      <c r="G108" s="24">
        <f t="shared" si="24"/>
        <v>29591.94</v>
      </c>
      <c r="H108" s="24">
        <f t="shared" si="24"/>
        <v>20343.37</v>
      </c>
      <c r="I108" s="19">
        <f t="shared" si="24"/>
        <v>0</v>
      </c>
      <c r="J108" s="24">
        <f t="shared" si="24"/>
        <v>13881.53</v>
      </c>
      <c r="K108" s="46">
        <f>SUM(B108:J108)</f>
        <v>177953.09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15124192.769999998</v>
      </c>
      <c r="L114" s="52"/>
    </row>
    <row r="115" spans="1:11" ht="18.75" customHeight="1">
      <c r="A115" s="26" t="s">
        <v>70</v>
      </c>
      <c r="B115" s="27">
        <v>193158.73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193158.73</v>
      </c>
    </row>
    <row r="116" spans="1:11" ht="18.75" customHeight="1">
      <c r="A116" s="26" t="s">
        <v>71</v>
      </c>
      <c r="B116" s="27">
        <v>1269959.11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1269959.11</v>
      </c>
    </row>
    <row r="117" spans="1:11" ht="18.75" customHeight="1">
      <c r="A117" s="26" t="s">
        <v>72</v>
      </c>
      <c r="B117" s="38">
        <v>0</v>
      </c>
      <c r="C117" s="27">
        <f>+C106</f>
        <v>2101322.0200000005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2101322.0200000005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2436747.39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2436747.39</v>
      </c>
    </row>
    <row r="119" spans="1:11" ht="18.75" customHeight="1">
      <c r="A119" s="26" t="s">
        <v>120</v>
      </c>
      <c r="B119" s="38">
        <v>0</v>
      </c>
      <c r="C119" s="38">
        <v>0</v>
      </c>
      <c r="D119" s="27">
        <v>181510.42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181510.42</v>
      </c>
    </row>
    <row r="120" spans="1:11" ht="18.75" customHeight="1">
      <c r="A120" s="26" t="s">
        <v>121</v>
      </c>
      <c r="B120" s="38">
        <v>0</v>
      </c>
      <c r="C120" s="38">
        <v>0</v>
      </c>
      <c r="D120" s="38">
        <v>0</v>
      </c>
      <c r="E120" s="27">
        <v>1345931.64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1345931.64</v>
      </c>
    </row>
    <row r="121" spans="1:11" ht="18.75" customHeight="1">
      <c r="A121" s="26" t="s">
        <v>122</v>
      </c>
      <c r="B121" s="38">
        <v>0</v>
      </c>
      <c r="C121" s="38">
        <v>0</v>
      </c>
      <c r="D121" s="38">
        <v>0</v>
      </c>
      <c r="E121" s="27">
        <v>13595.27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13595.27</v>
      </c>
    </row>
    <row r="122" spans="1:11" ht="18.75" customHeight="1">
      <c r="A122" s="26" t="s">
        <v>123</v>
      </c>
      <c r="B122" s="38">
        <v>0</v>
      </c>
      <c r="C122" s="38">
        <v>0</v>
      </c>
      <c r="D122" s="38">
        <v>0</v>
      </c>
      <c r="E122" s="38">
        <v>0</v>
      </c>
      <c r="F122" s="27">
        <v>377400.54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377400.54</v>
      </c>
    </row>
    <row r="123" spans="1:11" ht="18.75" customHeight="1">
      <c r="A123" s="26" t="s">
        <v>124</v>
      </c>
      <c r="B123" s="38">
        <v>0</v>
      </c>
      <c r="C123" s="38">
        <v>0</v>
      </c>
      <c r="D123" s="38">
        <v>0</v>
      </c>
      <c r="E123" s="38">
        <v>0</v>
      </c>
      <c r="F123" s="27">
        <v>695490.43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695490.43</v>
      </c>
    </row>
    <row r="124" spans="1:11" ht="18.75" customHeight="1">
      <c r="A124" s="26" t="s">
        <v>125</v>
      </c>
      <c r="B124" s="38">
        <v>0</v>
      </c>
      <c r="C124" s="38">
        <v>0</v>
      </c>
      <c r="D124" s="38">
        <v>0</v>
      </c>
      <c r="E124" s="38">
        <v>0</v>
      </c>
      <c r="F124" s="27">
        <v>95584.33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95584.33</v>
      </c>
    </row>
    <row r="125" spans="1:11" ht="18.75" customHeight="1">
      <c r="A125" s="26" t="s">
        <v>126</v>
      </c>
      <c r="B125" s="66">
        <v>0</v>
      </c>
      <c r="C125" s="66">
        <v>0</v>
      </c>
      <c r="D125" s="66">
        <v>0</v>
      </c>
      <c r="E125" s="66">
        <v>0</v>
      </c>
      <c r="F125" s="67">
        <v>764397.66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764397.66</v>
      </c>
    </row>
    <row r="126" spans="1:11" ht="18.75" customHeight="1">
      <c r="A126" s="26" t="s">
        <v>127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780351.58</v>
      </c>
      <c r="H126" s="38">
        <v>0</v>
      </c>
      <c r="I126" s="38">
        <v>0</v>
      </c>
      <c r="J126" s="38">
        <v>0</v>
      </c>
      <c r="K126" s="39">
        <f t="shared" si="25"/>
        <v>780351.58</v>
      </c>
    </row>
    <row r="127" spans="1:11" ht="18.75" customHeight="1">
      <c r="A127" s="26" t="s">
        <v>128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66201.74</v>
      </c>
      <c r="H127" s="38">
        <v>0</v>
      </c>
      <c r="I127" s="38">
        <v>0</v>
      </c>
      <c r="J127" s="38">
        <v>0</v>
      </c>
      <c r="K127" s="39">
        <f t="shared" si="25"/>
        <v>66201.74</v>
      </c>
    </row>
    <row r="128" spans="1:11" ht="18.75" customHeight="1">
      <c r="A128" s="26" t="s">
        <v>129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417075.87</v>
      </c>
      <c r="H128" s="38">
        <v>0</v>
      </c>
      <c r="I128" s="38">
        <v>0</v>
      </c>
      <c r="J128" s="38">
        <v>0</v>
      </c>
      <c r="K128" s="39">
        <f t="shared" si="25"/>
        <v>417075.87</v>
      </c>
    </row>
    <row r="129" spans="1:11" ht="18.75" customHeight="1">
      <c r="A129" s="26" t="s">
        <v>130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382574.5</v>
      </c>
      <c r="H129" s="38">
        <v>0</v>
      </c>
      <c r="I129" s="38">
        <v>0</v>
      </c>
      <c r="J129" s="38">
        <v>0</v>
      </c>
      <c r="K129" s="39">
        <f t="shared" si="25"/>
        <v>382574.5</v>
      </c>
    </row>
    <row r="130" spans="1:11" ht="18.75" customHeight="1">
      <c r="A130" s="26" t="s">
        <v>131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1173059.41</v>
      </c>
      <c r="H130" s="38">
        <v>0</v>
      </c>
      <c r="I130" s="38">
        <v>0</v>
      </c>
      <c r="J130" s="38">
        <v>0</v>
      </c>
      <c r="K130" s="39">
        <f t="shared" si="25"/>
        <v>1173059.41</v>
      </c>
    </row>
    <row r="131" spans="1:11" ht="18.75" customHeight="1">
      <c r="A131" s="26" t="s">
        <v>132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504920.45</v>
      </c>
      <c r="I131" s="38">
        <v>0</v>
      </c>
      <c r="J131" s="38">
        <v>0</v>
      </c>
      <c r="K131" s="39">
        <f t="shared" si="25"/>
        <v>504920.45</v>
      </c>
    </row>
    <row r="132" spans="1:11" ht="18.75" customHeight="1">
      <c r="A132" s="26" t="s">
        <v>133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900863.76</v>
      </c>
      <c r="I132" s="38">
        <v>0</v>
      </c>
      <c r="J132" s="38">
        <v>0</v>
      </c>
      <c r="K132" s="39">
        <f t="shared" si="25"/>
        <v>900863.76</v>
      </c>
    </row>
    <row r="133" spans="1:11" ht="18.75" customHeight="1">
      <c r="A133" s="26" t="s">
        <v>134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482872.74</v>
      </c>
      <c r="J133" s="38"/>
      <c r="K133" s="39">
        <f t="shared" si="25"/>
        <v>482872.74</v>
      </c>
    </row>
    <row r="134" spans="1:11" ht="18.75" customHeight="1">
      <c r="A134" s="74" t="s">
        <v>135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941175.18</v>
      </c>
      <c r="K134" s="42">
        <f t="shared" si="25"/>
        <v>941175.18</v>
      </c>
    </row>
    <row r="135" spans="1:11" ht="18.75" customHeight="1">
      <c r="A135" s="72"/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/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2018-02-16T13:41:49Z</dcterms:modified>
  <cp:category/>
  <cp:version/>
  <cp:contentType/>
  <cp:contentStatus/>
</cp:coreProperties>
</file>