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<sst xmlns="http://schemas.openxmlformats.org/spreadsheetml/2006/main" count="138" uniqueCount="138">
  <si>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</si>
  <si>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</si>
  <si>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</si>
  <si>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</si>
  <si>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</si>
  <si>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</si>
  <si>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</si>
  <si>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</si>
  <si>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</si>
  <si>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</si>
  <si>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</si>
  <si>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</si>
  <si>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</si>
  <si>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</si>
  <si>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</si>
  <si>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</si>
  <si>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</si>
  <si>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</si>
  <si>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</si>
  <si>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</si>
  <si>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</si>
  <si>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</si>
  <si>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</si>
  <si>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</si>
  <si>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</si>
  <si>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</si>
  <si>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</si>
  <si>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</si>
  <si>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</si>
  <si>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</si>
  <si>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</si>
  <si>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</si>
  <si>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</si>
  <si>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</si>
  <si>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</si>
  <si>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</si>
  <si>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</si>
  <si>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</si>
  <si>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</si>
  <si>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</si>
  <si>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</si>
  <si>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</si>
  <si>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</si>
  <si>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</si>
  <si>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</si>
  <si>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</si>
  <si>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</si>
  <si>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</si>
  <si>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</si>
  <si>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</si>
  <si>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</si>
  <si>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</si>
  <si>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</si>
  <si>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</si>
  <si>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</si>
  <si>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</si>
  <si>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</si>
  <si>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</si>
  <si>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</si>
  <si>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</si>
  <si>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</si>
  <si>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</si>
  <si>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</si>
  <si>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</si>
  <si>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</si>
  <si>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</si>
  <si>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</si>
  <si>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</si>
  <si>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</si>
  <si>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</si>
  <si>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</si>
  <si>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</si>
  <si>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</si>
  <si>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</si>
  <si>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</si>
  <si>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</si>
  <si>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</si>
  <si>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</si>
  <si>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</si>
  <si>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</si>
  <si>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</si>
  <si>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</si>
  <si>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</si>
  <si>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</si>
  <si>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</si>
  <si>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</si>
  <si>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</si>
  <si>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</si>
  <si>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</si>
  <si>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</si>
  <si>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</si>
  <si>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</si>
  <si>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</si>
  <si>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</si>
  <si>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</si>
  <si>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</si>
  <si>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</si>
  <si>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</si>
  <si>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</si>
  <si>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</si>
  <si>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</si>
  <si>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</si>
  <si>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</si>
  <si>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</si>
  <si>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</si>
  <si>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</si>
  <si>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</si>
  <si>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</si>
  <si>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</si>
  <si>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</si>
  <si>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</si>
  <si>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</si>
  <si>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</si>
  <si>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</si>
  <si>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</si>
  <si>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</si>
  <si>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</si>
  <si>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</si>
  <si>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</si>
  <si>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</si>
  <si>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</si>
  <si>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</si>
  <si>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</si>
  <si>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</si>
  <si>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</si>
  <si>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</si>
  <si>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</si>
  <si>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</si>
  <si>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</si>
  <si>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</si>
  <si>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</si>
  <si>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</si>
  <si>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</si>
  <si>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</si>
  <si>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</si>
  <si>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</si>
  <si>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</si>
  <si>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06/02/18 - VENCIMENTO 15/02/18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</si>
</sst>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583565</v>
      </c>
      <c r="C7" s="9">
        <f t="shared" si="0"/>
        <v>721918</v>
      </c>
      <c r="D7" s="9">
        <f t="shared" si="0"/>
        <v>774978</v>
      </c>
      <c r="E7" s="9">
        <f t="shared" si="0"/>
        <v>524355</v>
      </c>
      <c r="F7" s="9">
        <f t="shared" si="0"/>
        <v>715279</v>
      </c>
      <c r="G7" s="9">
        <f t="shared" si="0"/>
        <v>1200906</v>
      </c>
      <c r="H7" s="9">
        <f t="shared" si="0"/>
        <v>532796</v>
      </c>
      <c r="I7" s="9">
        <f t="shared" si="0"/>
        <v>120910</v>
      </c>
      <c r="J7" s="9">
        <f t="shared" si="0"/>
        <v>317606</v>
      </c>
      <c r="K7" s="9">
        <f t="shared" si="0"/>
        <v>5492313</v>
      </c>
      <c r="L7" s="50"/>
    </row>
    <row r="8" spans="1:11" ht="17.25" customHeight="1">
      <c r="A8" s="10" t="s">
        <v>97</v>
      </c>
      <c r="B8" s="11">
        <f>B9+B12+B16</f>
        <v>304467</v>
      </c>
      <c r="C8" s="11">
        <f aca="true" t="shared" si="1" ref="C8:J8">C9+C12+C16</f>
        <v>385008</v>
      </c>
      <c r="D8" s="11">
        <f t="shared" si="1"/>
        <v>385874</v>
      </c>
      <c r="E8" s="11">
        <f t="shared" si="1"/>
        <v>279453</v>
      </c>
      <c r="F8" s="11">
        <f t="shared" si="1"/>
        <v>362993</v>
      </c>
      <c r="G8" s="11">
        <f t="shared" si="1"/>
        <v>605338</v>
      </c>
      <c r="H8" s="11">
        <f t="shared" si="1"/>
        <v>301540</v>
      </c>
      <c r="I8" s="11">
        <f t="shared" si="1"/>
        <v>57671</v>
      </c>
      <c r="J8" s="11">
        <f t="shared" si="1"/>
        <v>158300</v>
      </c>
      <c r="K8" s="11">
        <f>SUM(B8:J8)</f>
        <v>2840644</v>
      </c>
    </row>
    <row r="9" spans="1:11" ht="17.25" customHeight="1">
      <c r="A9" s="15" t="s">
        <v>16</v>
      </c>
      <c r="B9" s="13">
        <f>+B10+B11</f>
        <v>42418</v>
      </c>
      <c r="C9" s="13">
        <f aca="true" t="shared" si="2" ref="C9:J9">+C10+C11</f>
        <v>55825</v>
      </c>
      <c r="D9" s="13">
        <f t="shared" si="2"/>
        <v>50218</v>
      </c>
      <c r="E9" s="13">
        <f t="shared" si="2"/>
        <v>38869</v>
      </c>
      <c r="F9" s="13">
        <f t="shared" si="2"/>
        <v>43442</v>
      </c>
      <c r="G9" s="13">
        <f t="shared" si="2"/>
        <v>57731</v>
      </c>
      <c r="H9" s="13">
        <f t="shared" si="2"/>
        <v>52029</v>
      </c>
      <c r="I9" s="13">
        <f t="shared" si="2"/>
        <v>9194</v>
      </c>
      <c r="J9" s="13">
        <f t="shared" si="2"/>
        <v>18781</v>
      </c>
      <c r="K9" s="11">
        <f>SUM(B9:J9)</f>
        <v>368507</v>
      </c>
    </row>
    <row r="10" spans="1:11" ht="17.25" customHeight="1">
      <c r="A10" s="29" t="s">
        <v>17</v>
      </c>
      <c r="B10" s="13">
        <v>42418</v>
      </c>
      <c r="C10" s="13">
        <v>55825</v>
      </c>
      <c r="D10" s="13">
        <v>50218</v>
      </c>
      <c r="E10" s="13">
        <v>38869</v>
      </c>
      <c r="F10" s="13">
        <v>43442</v>
      </c>
      <c r="G10" s="13">
        <v>57731</v>
      </c>
      <c r="H10" s="13">
        <v>52029</v>
      </c>
      <c r="I10" s="13">
        <v>9194</v>
      </c>
      <c r="J10" s="13">
        <v>18781</v>
      </c>
      <c r="K10" s="11">
        <f>SUM(B10:J10)</f>
        <v>368507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248726</v>
      </c>
      <c r="C12" s="17">
        <f t="shared" si="3"/>
        <v>312070</v>
      </c>
      <c r="D12" s="17">
        <f t="shared" si="3"/>
        <v>319073</v>
      </c>
      <c r="E12" s="17">
        <f t="shared" si="3"/>
        <v>229053</v>
      </c>
      <c r="F12" s="17">
        <f t="shared" si="3"/>
        <v>300689</v>
      </c>
      <c r="G12" s="17">
        <f t="shared" si="3"/>
        <v>514775</v>
      </c>
      <c r="H12" s="17">
        <f t="shared" si="3"/>
        <v>236908</v>
      </c>
      <c r="I12" s="17">
        <f t="shared" si="3"/>
        <v>45662</v>
      </c>
      <c r="J12" s="17">
        <f t="shared" si="3"/>
        <v>132556</v>
      </c>
      <c r="K12" s="11">
        <f aca="true" t="shared" si="4" ref="K12:K27">SUM(B12:J12)</f>
        <v>2339512</v>
      </c>
    </row>
    <row r="13" spans="1:13" ht="17.25" customHeight="1">
      <c r="A13" s="14" t="s">
        <v>19</v>
      </c>
      <c r="B13" s="13">
        <v>124277</v>
      </c>
      <c r="C13" s="13">
        <v>165064</v>
      </c>
      <c r="D13" s="13">
        <v>174433</v>
      </c>
      <c r="E13" s="13">
        <v>120145</v>
      </c>
      <c r="F13" s="13">
        <v>157361</v>
      </c>
      <c r="G13" s="13">
        <v>252577</v>
      </c>
      <c r="H13" s="13">
        <v>116734</v>
      </c>
      <c r="I13" s="13">
        <v>26633</v>
      </c>
      <c r="J13" s="13">
        <v>71475</v>
      </c>
      <c r="K13" s="11">
        <f t="shared" si="4"/>
        <v>1208699</v>
      </c>
      <c r="L13" s="50"/>
      <c r="M13" s="51"/>
    </row>
    <row r="14" spans="1:12" ht="17.25" customHeight="1">
      <c r="A14" s="14" t="s">
        <v>20</v>
      </c>
      <c r="B14" s="13">
        <v>118987</v>
      </c>
      <c r="C14" s="13">
        <v>139820</v>
      </c>
      <c r="D14" s="13">
        <v>139042</v>
      </c>
      <c r="E14" s="13">
        <v>103298</v>
      </c>
      <c r="F14" s="13">
        <v>137925</v>
      </c>
      <c r="G14" s="13">
        <v>253895</v>
      </c>
      <c r="H14" s="13">
        <v>112594</v>
      </c>
      <c r="I14" s="13">
        <v>17691</v>
      </c>
      <c r="J14" s="13">
        <v>59221</v>
      </c>
      <c r="K14" s="11">
        <f t="shared" si="4"/>
        <v>1082473</v>
      </c>
      <c r="L14" s="50"/>
    </row>
    <row r="15" spans="1:11" ht="17.25" customHeight="1">
      <c r="A15" s="14" t="s">
        <v>21</v>
      </c>
      <c r="B15" s="13">
        <v>5462</v>
      </c>
      <c r="C15" s="13">
        <v>7186</v>
      </c>
      <c r="D15" s="13">
        <v>5598</v>
      </c>
      <c r="E15" s="13">
        <v>5610</v>
      </c>
      <c r="F15" s="13">
        <v>5403</v>
      </c>
      <c r="G15" s="13">
        <v>8303</v>
      </c>
      <c r="H15" s="13">
        <v>7580</v>
      </c>
      <c r="I15" s="13">
        <v>1338</v>
      </c>
      <c r="J15" s="13">
        <v>1860</v>
      </c>
      <c r="K15" s="11">
        <f t="shared" si="4"/>
        <v>48340</v>
      </c>
    </row>
    <row r="16" spans="1:11" ht="17.25" customHeight="1">
      <c r="A16" s="15" t="s">
        <v>93</v>
      </c>
      <c r="B16" s="13">
        <f>B17+B18+B19</f>
        <v>13323</v>
      </c>
      <c r="C16" s="13">
        <f aca="true" t="shared" si="5" ref="C16:J16">C17+C18+C19</f>
        <v>17113</v>
      </c>
      <c r="D16" s="13">
        <f t="shared" si="5"/>
        <v>16583</v>
      </c>
      <c r="E16" s="13">
        <f t="shared" si="5"/>
        <v>11531</v>
      </c>
      <c r="F16" s="13">
        <f t="shared" si="5"/>
        <v>18862</v>
      </c>
      <c r="G16" s="13">
        <f t="shared" si="5"/>
        <v>32832</v>
      </c>
      <c r="H16" s="13">
        <f t="shared" si="5"/>
        <v>12603</v>
      </c>
      <c r="I16" s="13">
        <f t="shared" si="5"/>
        <v>2815</v>
      </c>
      <c r="J16" s="13">
        <f t="shared" si="5"/>
        <v>6963</v>
      </c>
      <c r="K16" s="11">
        <f t="shared" si="4"/>
        <v>132625</v>
      </c>
    </row>
    <row r="17" spans="1:11" ht="17.25" customHeight="1">
      <c r="A17" s="14" t="s">
        <v>94</v>
      </c>
      <c r="B17" s="13">
        <v>13235</v>
      </c>
      <c r="C17" s="13">
        <v>16999</v>
      </c>
      <c r="D17" s="13">
        <v>16513</v>
      </c>
      <c r="E17" s="13">
        <v>11474</v>
      </c>
      <c r="F17" s="13">
        <v>18759</v>
      </c>
      <c r="G17" s="13">
        <v>32644</v>
      </c>
      <c r="H17" s="13">
        <v>12547</v>
      </c>
      <c r="I17" s="13">
        <v>2801</v>
      </c>
      <c r="J17" s="13">
        <v>6930</v>
      </c>
      <c r="K17" s="11">
        <f t="shared" si="4"/>
        <v>131902</v>
      </c>
    </row>
    <row r="18" spans="1:11" ht="17.25" customHeight="1">
      <c r="A18" s="14" t="s">
        <v>95</v>
      </c>
      <c r="B18" s="13">
        <v>66</v>
      </c>
      <c r="C18" s="13">
        <v>82</v>
      </c>
      <c r="D18" s="13">
        <v>62</v>
      </c>
      <c r="E18" s="13">
        <v>43</v>
      </c>
      <c r="F18" s="13">
        <v>96</v>
      </c>
      <c r="G18" s="13">
        <v>171</v>
      </c>
      <c r="H18" s="13">
        <v>46</v>
      </c>
      <c r="I18" s="13">
        <v>12</v>
      </c>
      <c r="J18" s="13">
        <v>26</v>
      </c>
      <c r="K18" s="11">
        <f t="shared" si="4"/>
        <v>604</v>
      </c>
    </row>
    <row r="19" spans="1:11" ht="17.25" customHeight="1">
      <c r="A19" s="14" t="s">
        <v>96</v>
      </c>
      <c r="B19" s="13">
        <v>22</v>
      </c>
      <c r="C19" s="13">
        <v>32</v>
      </c>
      <c r="D19" s="13">
        <v>8</v>
      </c>
      <c r="E19" s="13">
        <v>14</v>
      </c>
      <c r="F19" s="13">
        <v>7</v>
      </c>
      <c r="G19" s="13">
        <v>17</v>
      </c>
      <c r="H19" s="13">
        <v>10</v>
      </c>
      <c r="I19" s="13">
        <v>2</v>
      </c>
      <c r="J19" s="13">
        <v>7</v>
      </c>
      <c r="K19" s="11">
        <f t="shared" si="4"/>
        <v>119</v>
      </c>
    </row>
    <row r="20" spans="1:11" ht="17.25" customHeight="1">
      <c r="A20" s="16" t="s">
        <v>22</v>
      </c>
      <c r="B20" s="11">
        <f>+B21+B22+B23</f>
        <v>180901</v>
      </c>
      <c r="C20" s="11">
        <f aca="true" t="shared" si="6" ref="C20:J20">+C21+C22+C23</f>
        <v>201444</v>
      </c>
      <c r="D20" s="11">
        <f t="shared" si="6"/>
        <v>234788</v>
      </c>
      <c r="E20" s="11">
        <f t="shared" si="6"/>
        <v>147988</v>
      </c>
      <c r="F20" s="11">
        <f t="shared" si="6"/>
        <v>236970</v>
      </c>
      <c r="G20" s="11">
        <f t="shared" si="6"/>
        <v>438165</v>
      </c>
      <c r="H20" s="11">
        <f t="shared" si="6"/>
        <v>148609</v>
      </c>
      <c r="I20" s="11">
        <f t="shared" si="6"/>
        <v>36856</v>
      </c>
      <c r="J20" s="11">
        <f t="shared" si="6"/>
        <v>93097</v>
      </c>
      <c r="K20" s="11">
        <f t="shared" si="4"/>
        <v>1718818</v>
      </c>
    </row>
    <row r="21" spans="1:12" ht="17.25" customHeight="1">
      <c r="A21" s="12" t="s">
        <v>23</v>
      </c>
      <c r="B21" s="13">
        <v>99647</v>
      </c>
      <c r="C21" s="13">
        <v>120831</v>
      </c>
      <c r="D21" s="13">
        <v>142582</v>
      </c>
      <c r="E21" s="13">
        <v>87054</v>
      </c>
      <c r="F21" s="13">
        <v>137743</v>
      </c>
      <c r="G21" s="13">
        <v>234555</v>
      </c>
      <c r="H21" s="13">
        <v>85119</v>
      </c>
      <c r="I21" s="13">
        <v>23634</v>
      </c>
      <c r="J21" s="13">
        <v>54981</v>
      </c>
      <c r="K21" s="11">
        <f t="shared" si="4"/>
        <v>986146</v>
      </c>
      <c r="L21" s="50"/>
    </row>
    <row r="22" spans="1:12" ht="17.25" customHeight="1">
      <c r="A22" s="12" t="s">
        <v>24</v>
      </c>
      <c r="B22" s="13">
        <v>78836</v>
      </c>
      <c r="C22" s="13">
        <v>78058</v>
      </c>
      <c r="D22" s="13">
        <v>89844</v>
      </c>
      <c r="E22" s="13">
        <v>58989</v>
      </c>
      <c r="F22" s="13">
        <v>96861</v>
      </c>
      <c r="G22" s="13">
        <v>199701</v>
      </c>
      <c r="H22" s="13">
        <v>60872</v>
      </c>
      <c r="I22" s="13">
        <v>12691</v>
      </c>
      <c r="J22" s="13">
        <v>37324</v>
      </c>
      <c r="K22" s="11">
        <f t="shared" si="4"/>
        <v>713176</v>
      </c>
      <c r="L22" s="50"/>
    </row>
    <row r="23" spans="1:11" ht="17.25" customHeight="1">
      <c r="A23" s="12" t="s">
        <v>25</v>
      </c>
      <c r="B23" s="13">
        <v>2418</v>
      </c>
      <c r="C23" s="13">
        <v>2555</v>
      </c>
      <c r="D23" s="13">
        <v>2362</v>
      </c>
      <c r="E23" s="13">
        <v>1945</v>
      </c>
      <c r="F23" s="13">
        <v>2366</v>
      </c>
      <c r="G23" s="13">
        <v>3909</v>
      </c>
      <c r="H23" s="13">
        <v>2618</v>
      </c>
      <c r="I23" s="13">
        <v>531</v>
      </c>
      <c r="J23" s="13">
        <v>792</v>
      </c>
      <c r="K23" s="11">
        <f t="shared" si="4"/>
        <v>19496</v>
      </c>
    </row>
    <row r="24" spans="1:11" ht="17.25" customHeight="1">
      <c r="A24" s="16" t="s">
        <v>26</v>
      </c>
      <c r="B24" s="13">
        <f>+B25+B26</f>
        <v>98197</v>
      </c>
      <c r="C24" s="13">
        <f aca="true" t="shared" si="7" ref="C24:J24">+C25+C26</f>
        <v>135466</v>
      </c>
      <c r="D24" s="13">
        <f t="shared" si="7"/>
        <v>154316</v>
      </c>
      <c r="E24" s="13">
        <f t="shared" si="7"/>
        <v>96914</v>
      </c>
      <c r="F24" s="13">
        <f t="shared" si="7"/>
        <v>115316</v>
      </c>
      <c r="G24" s="13">
        <f t="shared" si="7"/>
        <v>157403</v>
      </c>
      <c r="H24" s="13">
        <f t="shared" si="7"/>
        <v>77345</v>
      </c>
      <c r="I24" s="13">
        <f t="shared" si="7"/>
        <v>26383</v>
      </c>
      <c r="J24" s="13">
        <f t="shared" si="7"/>
        <v>66209</v>
      </c>
      <c r="K24" s="11">
        <f t="shared" si="4"/>
        <v>927549</v>
      </c>
    </row>
    <row r="25" spans="1:12" ht="17.25" customHeight="1">
      <c r="A25" s="12" t="s">
        <v>115</v>
      </c>
      <c r="B25" s="13">
        <v>72237</v>
      </c>
      <c r="C25" s="13">
        <v>106129</v>
      </c>
      <c r="D25" s="13">
        <v>125665</v>
      </c>
      <c r="E25" s="13">
        <v>78906</v>
      </c>
      <c r="F25" s="13">
        <v>89676</v>
      </c>
      <c r="G25" s="13">
        <v>122400</v>
      </c>
      <c r="H25" s="13">
        <v>61333</v>
      </c>
      <c r="I25" s="13">
        <v>22739</v>
      </c>
      <c r="J25" s="13">
        <v>52093</v>
      </c>
      <c r="K25" s="11">
        <f t="shared" si="4"/>
        <v>731178</v>
      </c>
      <c r="L25" s="50"/>
    </row>
    <row r="26" spans="1:12" ht="17.25" customHeight="1">
      <c r="A26" s="12" t="s">
        <v>116</v>
      </c>
      <c r="B26" s="13">
        <v>25960</v>
      </c>
      <c r="C26" s="13">
        <v>29337</v>
      </c>
      <c r="D26" s="13">
        <v>28651</v>
      </c>
      <c r="E26" s="13">
        <v>18008</v>
      </c>
      <c r="F26" s="13">
        <v>25640</v>
      </c>
      <c r="G26" s="13">
        <v>35003</v>
      </c>
      <c r="H26" s="13">
        <v>16012</v>
      </c>
      <c r="I26" s="13">
        <v>3644</v>
      </c>
      <c r="J26" s="13">
        <v>14116</v>
      </c>
      <c r="K26" s="11">
        <f t="shared" si="4"/>
        <v>196371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5302</v>
      </c>
      <c r="I27" s="11">
        <v>0</v>
      </c>
      <c r="J27" s="11">
        <v>0</v>
      </c>
      <c r="K27" s="11">
        <f t="shared" si="4"/>
        <v>5302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20199.66</v>
      </c>
      <c r="I35" s="19">
        <v>0</v>
      </c>
      <c r="J35" s="19">
        <v>0</v>
      </c>
      <c r="K35" s="23">
        <f>SUM(B35:J35)</f>
        <v>20199.66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1688013.16</v>
      </c>
      <c r="C47" s="22">
        <f aca="true" t="shared" si="12" ref="C47:H47">+C48+C57</f>
        <v>2337261.1900000004</v>
      </c>
      <c r="D47" s="22">
        <f t="shared" si="12"/>
        <v>2819627.3299999996</v>
      </c>
      <c r="E47" s="22">
        <f t="shared" si="12"/>
        <v>1630499.48</v>
      </c>
      <c r="F47" s="22">
        <f t="shared" si="12"/>
        <v>2194099.67</v>
      </c>
      <c r="G47" s="22">
        <f t="shared" si="12"/>
        <v>3104976.58</v>
      </c>
      <c r="H47" s="22">
        <f t="shared" si="12"/>
        <v>1604977.39</v>
      </c>
      <c r="I47" s="22">
        <f>+I48+I57</f>
        <v>587890.3099999999</v>
      </c>
      <c r="J47" s="22">
        <f>+J48+J57</f>
        <v>996167.16</v>
      </c>
      <c r="K47" s="22">
        <f>SUM(B47:J47)</f>
        <v>16963512.27</v>
      </c>
    </row>
    <row r="48" spans="1:11" ht="17.25" customHeight="1">
      <c r="A48" s="16" t="s">
        <v>108</v>
      </c>
      <c r="B48" s="23">
        <f>SUM(B49:B56)</f>
        <v>1670344.8299999998</v>
      </c>
      <c r="C48" s="23">
        <f aca="true" t="shared" si="13" ref="C48:J48">SUM(C49:C56)</f>
        <v>2312299.47</v>
      </c>
      <c r="D48" s="23">
        <f t="shared" si="13"/>
        <v>2794369.1199999996</v>
      </c>
      <c r="E48" s="23">
        <f t="shared" si="13"/>
        <v>1607562.47</v>
      </c>
      <c r="F48" s="23">
        <f t="shared" si="13"/>
        <v>2170788.69</v>
      </c>
      <c r="G48" s="23">
        <f t="shared" si="13"/>
        <v>3075384.64</v>
      </c>
      <c r="H48" s="23">
        <f t="shared" si="13"/>
        <v>1584634.0199999998</v>
      </c>
      <c r="I48" s="23">
        <f t="shared" si="13"/>
        <v>587890.3099999999</v>
      </c>
      <c r="J48" s="23">
        <f t="shared" si="13"/>
        <v>982285.63</v>
      </c>
      <c r="K48" s="23">
        <f aca="true" t="shared" si="14" ref="K48:K57">SUM(B48:J48)</f>
        <v>16785559.18</v>
      </c>
    </row>
    <row r="49" spans="1:11" ht="17.25" customHeight="1">
      <c r="A49" s="34" t="s">
        <v>43</v>
      </c>
      <c r="B49" s="23">
        <f aca="true" t="shared" si="15" ref="B49:H49">ROUND(B30*B7,2)</f>
        <v>1669054.26</v>
      </c>
      <c r="C49" s="23">
        <f t="shared" si="15"/>
        <v>2304939.79</v>
      </c>
      <c r="D49" s="23">
        <f t="shared" si="15"/>
        <v>2791858.25</v>
      </c>
      <c r="E49" s="23">
        <f t="shared" si="15"/>
        <v>1606518.85</v>
      </c>
      <c r="F49" s="23">
        <f t="shared" si="15"/>
        <v>2168868.98</v>
      </c>
      <c r="G49" s="23">
        <f t="shared" si="15"/>
        <v>3072638.09</v>
      </c>
      <c r="H49" s="23">
        <f t="shared" si="15"/>
        <v>1563170.18</v>
      </c>
      <c r="I49" s="23">
        <f>ROUND(I30*I7,2)</f>
        <v>586824.59</v>
      </c>
      <c r="J49" s="23">
        <f>ROUND(J30*J7,2)</f>
        <v>980068.59</v>
      </c>
      <c r="K49" s="23">
        <f t="shared" si="14"/>
        <v>16743941.58</v>
      </c>
    </row>
    <row r="50" spans="1:11" ht="17.25" customHeight="1">
      <c r="A50" s="34" t="s">
        <v>44</v>
      </c>
      <c r="B50" s="19">
        <v>0</v>
      </c>
      <c r="C50" s="23">
        <f>ROUND(C31*C7,2)</f>
        <v>5123.36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5123.36</v>
      </c>
    </row>
    <row r="51" spans="1:11" ht="17.25" customHeight="1">
      <c r="A51" s="64" t="s">
        <v>104</v>
      </c>
      <c r="B51" s="65">
        <f aca="true" t="shared" si="16" ref="B51:H51">ROUND(B32*B7,2)</f>
        <v>-2801.11</v>
      </c>
      <c r="C51" s="65">
        <f t="shared" si="16"/>
        <v>-3537.4</v>
      </c>
      <c r="D51" s="65">
        <f t="shared" si="16"/>
        <v>-3874.89</v>
      </c>
      <c r="E51" s="65">
        <f t="shared" si="16"/>
        <v>-2401.78</v>
      </c>
      <c r="F51" s="65">
        <f t="shared" si="16"/>
        <v>-3361.81</v>
      </c>
      <c r="G51" s="65">
        <f t="shared" si="16"/>
        <v>-4683.53</v>
      </c>
      <c r="H51" s="65">
        <f t="shared" si="16"/>
        <v>-2450.86</v>
      </c>
      <c r="I51" s="19">
        <v>0</v>
      </c>
      <c r="J51" s="19">
        <v>0</v>
      </c>
      <c r="K51" s="65">
        <f>SUM(B51:J51)</f>
        <v>-23111.38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20199.66</v>
      </c>
      <c r="I53" s="31">
        <f>+I35</f>
        <v>0</v>
      </c>
      <c r="J53" s="31">
        <f>+J35</f>
        <v>0</v>
      </c>
      <c r="K53" s="23">
        <f t="shared" si="14"/>
        <v>20199.66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17668.33</v>
      </c>
      <c r="C57" s="36">
        <v>24961.72</v>
      </c>
      <c r="D57" s="36">
        <v>25258.21</v>
      </c>
      <c r="E57" s="36">
        <v>22937.01</v>
      </c>
      <c r="F57" s="36">
        <v>23310.98</v>
      </c>
      <c r="G57" s="36">
        <v>29591.94</v>
      </c>
      <c r="H57" s="36">
        <v>20343.37</v>
      </c>
      <c r="I57" s="19">
        <v>0</v>
      </c>
      <c r="J57" s="36">
        <v>13881.53</v>
      </c>
      <c r="K57" s="36">
        <f t="shared" si="14"/>
        <v>177953.09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-510085.73</v>
      </c>
      <c r="C61" s="35">
        <f t="shared" si="17"/>
        <v>-265258.94</v>
      </c>
      <c r="D61" s="35">
        <f t="shared" si="17"/>
        <v>-343706.66</v>
      </c>
      <c r="E61" s="35">
        <f t="shared" si="17"/>
        <v>-571731.51</v>
      </c>
      <c r="F61" s="35">
        <f t="shared" si="17"/>
        <v>-627736.88</v>
      </c>
      <c r="G61" s="35">
        <f t="shared" si="17"/>
        <v>-567376.7000000001</v>
      </c>
      <c r="H61" s="35">
        <f t="shared" si="17"/>
        <v>-224821.56</v>
      </c>
      <c r="I61" s="35">
        <f t="shared" si="17"/>
        <v>-105297.96</v>
      </c>
      <c r="J61" s="35">
        <f t="shared" si="17"/>
        <v>-87231.22</v>
      </c>
      <c r="K61" s="35">
        <f>SUM(B61:J61)</f>
        <v>-3303247.16</v>
      </c>
    </row>
    <row r="62" spans="1:11" ht="18.75" customHeight="1">
      <c r="A62" s="16" t="s">
        <v>74</v>
      </c>
      <c r="B62" s="35">
        <f aca="true" t="shared" si="18" ref="B62:J62">B63+B64+B65+B66+B67+B68</f>
        <v>-492156.29</v>
      </c>
      <c r="C62" s="35">
        <f t="shared" si="18"/>
        <v>-239630.44</v>
      </c>
      <c r="D62" s="35">
        <f t="shared" si="18"/>
        <v>-319285.33999999997</v>
      </c>
      <c r="E62" s="35">
        <f t="shared" si="18"/>
        <v>-554439.29</v>
      </c>
      <c r="F62" s="35">
        <f t="shared" si="18"/>
        <v>-602926.56</v>
      </c>
      <c r="G62" s="35">
        <f t="shared" si="18"/>
        <v>-530253.0800000001</v>
      </c>
      <c r="H62" s="35">
        <f t="shared" si="18"/>
        <v>-208116</v>
      </c>
      <c r="I62" s="35">
        <f t="shared" si="18"/>
        <v>-36776</v>
      </c>
      <c r="J62" s="35">
        <f t="shared" si="18"/>
        <v>-75124</v>
      </c>
      <c r="K62" s="35">
        <f aca="true" t="shared" si="19" ref="K62:K91">SUM(B62:J62)</f>
        <v>-3058707</v>
      </c>
    </row>
    <row r="63" spans="1:11" ht="18.75" customHeight="1">
      <c r="A63" s="12" t="s">
        <v>75</v>
      </c>
      <c r="B63" s="35">
        <f>-ROUND(B9*$D$3,2)</f>
        <v>-169672</v>
      </c>
      <c r="C63" s="35">
        <f aca="true" t="shared" si="20" ref="C63:J63">-ROUND(C9*$D$3,2)</f>
        <v>-223300</v>
      </c>
      <c r="D63" s="35">
        <f t="shared" si="20"/>
        <v>-200872</v>
      </c>
      <c r="E63" s="35">
        <f t="shared" si="20"/>
        <v>-155476</v>
      </c>
      <c r="F63" s="35">
        <f t="shared" si="20"/>
        <v>-173768</v>
      </c>
      <c r="G63" s="35">
        <f t="shared" si="20"/>
        <v>-230924</v>
      </c>
      <c r="H63" s="35">
        <f t="shared" si="20"/>
        <v>-208116</v>
      </c>
      <c r="I63" s="35">
        <f t="shared" si="20"/>
        <v>-36776</v>
      </c>
      <c r="J63" s="35">
        <f t="shared" si="20"/>
        <v>-75124</v>
      </c>
      <c r="K63" s="35">
        <f t="shared" si="19"/>
        <v>-1474028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-3460</v>
      </c>
      <c r="C65" s="35">
        <v>-436</v>
      </c>
      <c r="D65" s="35">
        <v>-840</v>
      </c>
      <c r="E65" s="35">
        <v>-1588</v>
      </c>
      <c r="F65" s="35">
        <v>-2188</v>
      </c>
      <c r="G65" s="35">
        <v>-884</v>
      </c>
      <c r="H65" s="19">
        <v>0</v>
      </c>
      <c r="I65" s="19">
        <v>0</v>
      </c>
      <c r="J65" s="19">
        <v>0</v>
      </c>
      <c r="K65" s="35">
        <f t="shared" si="19"/>
        <v>-9396</v>
      </c>
    </row>
    <row r="66" spans="1:11" ht="18.75" customHeight="1">
      <c r="A66" s="12" t="s">
        <v>105</v>
      </c>
      <c r="B66" s="35">
        <v>-55516</v>
      </c>
      <c r="C66" s="35">
        <v>-7148</v>
      </c>
      <c r="D66" s="35">
        <v>-16088</v>
      </c>
      <c r="E66" s="35">
        <v>-28508</v>
      </c>
      <c r="F66" s="35">
        <v>-21068</v>
      </c>
      <c r="G66" s="35">
        <v>-22840</v>
      </c>
      <c r="H66" s="19">
        <v>0</v>
      </c>
      <c r="I66" s="19">
        <v>0</v>
      </c>
      <c r="J66" s="19">
        <v>0</v>
      </c>
      <c r="K66" s="35">
        <f t="shared" si="19"/>
        <v>-151168</v>
      </c>
    </row>
    <row r="67" spans="1:11" ht="18.75" customHeight="1">
      <c r="A67" s="12" t="s">
        <v>52</v>
      </c>
      <c r="B67" s="35">
        <v>-263508.29</v>
      </c>
      <c r="C67" s="35">
        <v>-8746.44</v>
      </c>
      <c r="D67" s="35">
        <v>-101485.34</v>
      </c>
      <c r="E67" s="35">
        <v>-368867.29</v>
      </c>
      <c r="F67" s="35">
        <v>-405902.56</v>
      </c>
      <c r="G67" s="35">
        <v>-275605.08</v>
      </c>
      <c r="H67" s="19">
        <v>0</v>
      </c>
      <c r="I67" s="19">
        <v>0</v>
      </c>
      <c r="J67" s="19">
        <v>0</v>
      </c>
      <c r="K67" s="35">
        <f t="shared" si="19"/>
        <v>-1424115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-17929.44</v>
      </c>
      <c r="C69" s="65">
        <f>SUM(C70:C102)</f>
        <v>-25628.5</v>
      </c>
      <c r="D69" s="65">
        <f>SUM(D70:D102)</f>
        <v>-24421.32</v>
      </c>
      <c r="E69" s="65">
        <f aca="true" t="shared" si="21" ref="E69:J69">SUM(E70:E102)</f>
        <v>-17292.22</v>
      </c>
      <c r="F69" s="65">
        <f t="shared" si="21"/>
        <v>-24810.32</v>
      </c>
      <c r="G69" s="65">
        <f t="shared" si="21"/>
        <v>-37123.62</v>
      </c>
      <c r="H69" s="65">
        <f t="shared" si="21"/>
        <v>-16705.56</v>
      </c>
      <c r="I69" s="65">
        <f t="shared" si="21"/>
        <v>-68521.96</v>
      </c>
      <c r="J69" s="65">
        <f t="shared" si="21"/>
        <v>-12107.22</v>
      </c>
      <c r="K69" s="65">
        <f t="shared" si="19"/>
        <v>-244540.16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-52.39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-65.19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5">
        <v>-2649.18</v>
      </c>
      <c r="J72" s="19">
        <v>0</v>
      </c>
      <c r="K72" s="65">
        <f t="shared" si="19"/>
        <v>-4252.75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5">
        <f t="shared" si="19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1177927.43</v>
      </c>
      <c r="C106" s="24">
        <f t="shared" si="22"/>
        <v>2072002.2500000002</v>
      </c>
      <c r="D106" s="24">
        <f t="shared" si="22"/>
        <v>2475920.67</v>
      </c>
      <c r="E106" s="24">
        <f t="shared" si="22"/>
        <v>1058767.97</v>
      </c>
      <c r="F106" s="24">
        <f t="shared" si="22"/>
        <v>1566362.7899999998</v>
      </c>
      <c r="G106" s="24">
        <f t="shared" si="22"/>
        <v>2537599.88</v>
      </c>
      <c r="H106" s="24">
        <f t="shared" si="22"/>
        <v>1380155.8299999998</v>
      </c>
      <c r="I106" s="24">
        <f>+I107+I108</f>
        <v>482592.3499999999</v>
      </c>
      <c r="J106" s="24">
        <f>+J107+J108</f>
        <v>908935.9400000001</v>
      </c>
      <c r="K106" s="46">
        <f>SUM(B106:J106)</f>
        <v>13660265.109999998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1160259.0999999999</v>
      </c>
      <c r="C107" s="24">
        <f t="shared" si="23"/>
        <v>2047040.5300000003</v>
      </c>
      <c r="D107" s="24">
        <f t="shared" si="23"/>
        <v>2450662.46</v>
      </c>
      <c r="E107" s="24">
        <f t="shared" si="23"/>
        <v>1035830.96</v>
      </c>
      <c r="F107" s="24">
        <f t="shared" si="23"/>
        <v>1543051.8099999998</v>
      </c>
      <c r="G107" s="24">
        <f t="shared" si="23"/>
        <v>2508007.94</v>
      </c>
      <c r="H107" s="24">
        <f t="shared" si="23"/>
        <v>1359812.4599999997</v>
      </c>
      <c r="I107" s="24">
        <f t="shared" si="23"/>
        <v>482592.3499999999</v>
      </c>
      <c r="J107" s="24">
        <f t="shared" si="23"/>
        <v>895054.41</v>
      </c>
      <c r="K107" s="46">
        <f>SUM(B107:J107)</f>
        <v>13482312.019999998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17668.33</v>
      </c>
      <c r="C108" s="24">
        <f t="shared" si="24"/>
        <v>24961.72</v>
      </c>
      <c r="D108" s="24">
        <f t="shared" si="24"/>
        <v>25258.21</v>
      </c>
      <c r="E108" s="24">
        <f t="shared" si="24"/>
        <v>22937.01</v>
      </c>
      <c r="F108" s="24">
        <f t="shared" si="24"/>
        <v>23310.98</v>
      </c>
      <c r="G108" s="24">
        <f t="shared" si="24"/>
        <v>29591.94</v>
      </c>
      <c r="H108" s="24">
        <f t="shared" si="24"/>
        <v>20343.37</v>
      </c>
      <c r="I108" s="19">
        <f t="shared" si="24"/>
        <v>0</v>
      </c>
      <c r="J108" s="24">
        <f t="shared" si="24"/>
        <v>13881.53</v>
      </c>
      <c r="K108" s="46">
        <f>SUM(B108:J108)</f>
        <v>177953.09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13660265.12</v>
      </c>
      <c r="L114" s="52"/>
    </row>
    <row r="115" spans="1:11" ht="18.75" customHeight="1">
      <c r="A115" s="26" t="s">
        <v>70</v>
      </c>
      <c r="B115" s="27">
        <v>156614.86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156614.86</v>
      </c>
    </row>
    <row r="116" spans="1:11" ht="18.75" customHeight="1">
      <c r="A116" s="26" t="s">
        <v>71</v>
      </c>
      <c r="B116" s="27">
        <v>1021312.57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1021312.57</v>
      </c>
    </row>
    <row r="117" spans="1:11" ht="18.75" customHeight="1">
      <c r="A117" s="26" t="s">
        <v>72</v>
      </c>
      <c r="B117" s="38">
        <v>0</v>
      </c>
      <c r="C117" s="27">
        <f>+C106</f>
        <v>2072002.2500000002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2072002.2500000002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2304373.85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2304373.85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171546.82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171546.82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952891.17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952891.17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105876.79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105876.79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373069.21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373069.21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687056.51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687056.51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60140.8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60140.8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446096.28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446096.28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758674</v>
      </c>
      <c r="H126" s="38">
        <v>0</v>
      </c>
      <c r="I126" s="38">
        <v>0</v>
      </c>
      <c r="J126" s="38">
        <v>0</v>
      </c>
      <c r="K126" s="39">
        <f t="shared" si="25"/>
        <v>758674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60571.43</v>
      </c>
      <c r="H127" s="38">
        <v>0</v>
      </c>
      <c r="I127" s="38">
        <v>0</v>
      </c>
      <c r="J127" s="38">
        <v>0</v>
      </c>
      <c r="K127" s="39">
        <f t="shared" si="25"/>
        <v>60571.43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352098.48</v>
      </c>
      <c r="H128" s="38">
        <v>0</v>
      </c>
      <c r="I128" s="38">
        <v>0</v>
      </c>
      <c r="J128" s="38">
        <v>0</v>
      </c>
      <c r="K128" s="39">
        <f t="shared" si="25"/>
        <v>352098.48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364805.85</v>
      </c>
      <c r="H129" s="38">
        <v>0</v>
      </c>
      <c r="I129" s="38">
        <v>0</v>
      </c>
      <c r="J129" s="38">
        <v>0</v>
      </c>
      <c r="K129" s="39">
        <f t="shared" si="25"/>
        <v>364805.85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1001450.13</v>
      </c>
      <c r="H130" s="38">
        <v>0</v>
      </c>
      <c r="I130" s="38">
        <v>0</v>
      </c>
      <c r="J130" s="38">
        <v>0</v>
      </c>
      <c r="K130" s="39">
        <f t="shared" si="25"/>
        <v>1001450.13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491642.98</v>
      </c>
      <c r="I131" s="38">
        <v>0</v>
      </c>
      <c r="J131" s="38">
        <v>0</v>
      </c>
      <c r="K131" s="39">
        <f t="shared" si="25"/>
        <v>491642.98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888512.85</v>
      </c>
      <c r="I132" s="38">
        <v>0</v>
      </c>
      <c r="J132" s="38">
        <v>0</v>
      </c>
      <c r="K132" s="39">
        <f t="shared" si="25"/>
        <v>888512.85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482592.35</v>
      </c>
      <c r="J133" s="38"/>
      <c r="K133" s="39">
        <f t="shared" si="25"/>
        <v>482592.35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908935.94</v>
      </c>
      <c r="K134" s="42">
        <f t="shared" si="25"/>
        <v>908935.94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2018-02-16T13:33:40Z</dcterms:modified>
  <cp:category/>
  <cp:version/>
  <cp:contentType/>
  <cp:contentStatus/>
</cp:coreProperties>
</file>