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<sst xmlns="http://schemas.openxmlformats.org/spreadsheetml/2006/main" count="138" uniqueCount="138">
  <si>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</si>
  <si>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</si>
  <si>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</si>
  <si>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</si>
  <si>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</si>
  <si>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</si>
  <si>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</si>
  <si>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</si>
  <si>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</si>
  <si>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</si>
  <si>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</si>
  <si>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</si>
  <si>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</si>
  <si>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</si>
  <si>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</si>
  <si>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</si>
  <si>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</si>
  <si>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</si>
  <si>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</si>
  <si>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</si>
  <si>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</si>
  <si>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</si>
  <si>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</si>
  <si>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</si>
  <si>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</si>
  <si>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</si>
  <si>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</si>
  <si>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</si>
  <si>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</si>
  <si>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</si>
  <si>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</si>
  <si>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</si>
  <si>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</si>
  <si>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</si>
  <si>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</si>
  <si>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</si>
  <si>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</si>
  <si>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</si>
  <si>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</si>
  <si>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</si>
  <si>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</si>
  <si>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</si>
  <si>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</si>
  <si>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</si>
  <si>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</si>
  <si>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</si>
  <si>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</si>
  <si>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</si>
  <si>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</si>
  <si>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</si>
  <si>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</si>
  <si>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</si>
  <si>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</si>
  <si>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</si>
  <si>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</si>
  <si>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</si>
  <si>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</si>
  <si>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</si>
  <si>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</si>
  <si>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</si>
  <si>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</si>
  <si>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</si>
  <si>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</si>
  <si>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</si>
  <si>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</si>
  <si>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</si>
  <si>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</si>
  <si>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</si>
  <si>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</si>
  <si>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</si>
  <si>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</si>
  <si>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</si>
  <si>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</si>
  <si>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</si>
  <si>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</si>
  <si>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</si>
  <si>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</si>
  <si>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</si>
  <si>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</si>
  <si>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</si>
  <si>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</si>
  <si>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</si>
  <si>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</si>
  <si>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</si>
  <si>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</si>
  <si>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</si>
  <si>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</si>
  <si>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</si>
  <si>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</si>
  <si>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</si>
  <si>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</si>
  <si>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</si>
  <si>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</si>
  <si>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</si>
  <si>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</si>
  <si>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</si>
  <si>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</si>
  <si>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</si>
  <si>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</si>
  <si>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</si>
  <si>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</si>
  <si>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</si>
  <si>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</si>
  <si>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</si>
  <si>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</si>
  <si>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</si>
  <si>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</si>
  <si>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</si>
  <si>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</si>
  <si>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</si>
  <si>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</si>
  <si>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</si>
  <si>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</si>
  <si>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</si>
  <si>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</si>
  <si>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</si>
  <si>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</si>
  <si>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</si>
  <si>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</si>
  <si>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</si>
  <si>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</si>
  <si>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</si>
  <si>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</si>
  <si>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</si>
  <si>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</si>
  <si>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</si>
  <si>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</si>
  <si>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</si>
  <si>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</si>
  <si>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</si>
  <si>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</si>
  <si>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</si>
  <si>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</si>
  <si>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</si>
  <si>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</si>
  <si>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</si>
  <si>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</si>
  <si>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05/02/18 - VENCIMENTO 14/02/18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</si>
</sst>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567104</v>
      </c>
      <c r="C7" s="9">
        <f t="shared" si="0"/>
        <v>700001</v>
      </c>
      <c r="D7" s="9">
        <f t="shared" si="0"/>
        <v>754736</v>
      </c>
      <c r="E7" s="9">
        <f t="shared" si="0"/>
        <v>505988</v>
      </c>
      <c r="F7" s="9">
        <f t="shared" si="0"/>
        <v>695635</v>
      </c>
      <c r="G7" s="9">
        <f t="shared" si="0"/>
        <v>1170246</v>
      </c>
      <c r="H7" s="9">
        <f t="shared" si="0"/>
        <v>517548</v>
      </c>
      <c r="I7" s="9">
        <f t="shared" si="0"/>
        <v>118314</v>
      </c>
      <c r="J7" s="9">
        <f t="shared" si="0"/>
        <v>310233</v>
      </c>
      <c r="K7" s="9">
        <f t="shared" si="0"/>
        <v>5339805</v>
      </c>
      <c r="L7" s="50"/>
    </row>
    <row r="8" spans="1:11" ht="17.25" customHeight="1">
      <c r="A8" s="10" t="s">
        <v>97</v>
      </c>
      <c r="B8" s="11">
        <f>B9+B12+B16</f>
        <v>297331</v>
      </c>
      <c r="C8" s="11">
        <f aca="true" t="shared" si="1" ref="C8:J8">C9+C12+C16</f>
        <v>376574</v>
      </c>
      <c r="D8" s="11">
        <f t="shared" si="1"/>
        <v>377060</v>
      </c>
      <c r="E8" s="11">
        <f t="shared" si="1"/>
        <v>270899</v>
      </c>
      <c r="F8" s="11">
        <f t="shared" si="1"/>
        <v>354099</v>
      </c>
      <c r="G8" s="11">
        <f t="shared" si="1"/>
        <v>591476</v>
      </c>
      <c r="H8" s="11">
        <f t="shared" si="1"/>
        <v>292583</v>
      </c>
      <c r="I8" s="11">
        <f t="shared" si="1"/>
        <v>56484</v>
      </c>
      <c r="J8" s="11">
        <f t="shared" si="1"/>
        <v>156166</v>
      </c>
      <c r="K8" s="11">
        <f>SUM(B8:J8)</f>
        <v>2772672</v>
      </c>
    </row>
    <row r="9" spans="1:11" ht="17.25" customHeight="1">
      <c r="A9" s="15" t="s">
        <v>16</v>
      </c>
      <c r="B9" s="13">
        <f>+B10+B11</f>
        <v>44270</v>
      </c>
      <c r="C9" s="13">
        <f aca="true" t="shared" si="2" ref="C9:J9">+C10+C11</f>
        <v>58481</v>
      </c>
      <c r="D9" s="13">
        <f t="shared" si="2"/>
        <v>53571</v>
      </c>
      <c r="E9" s="13">
        <f t="shared" si="2"/>
        <v>39891</v>
      </c>
      <c r="F9" s="13">
        <f t="shared" si="2"/>
        <v>45508</v>
      </c>
      <c r="G9" s="13">
        <f t="shared" si="2"/>
        <v>60975</v>
      </c>
      <c r="H9" s="13">
        <f t="shared" si="2"/>
        <v>52374</v>
      </c>
      <c r="I9" s="13">
        <f t="shared" si="2"/>
        <v>9710</v>
      </c>
      <c r="J9" s="13">
        <f t="shared" si="2"/>
        <v>20111</v>
      </c>
      <c r="K9" s="11">
        <f>SUM(B9:J9)</f>
        <v>384891</v>
      </c>
    </row>
    <row r="10" spans="1:11" ht="17.25" customHeight="1">
      <c r="A10" s="29" t="s">
        <v>17</v>
      </c>
      <c r="B10" s="13">
        <v>44270</v>
      </c>
      <c r="C10" s="13">
        <v>58481</v>
      </c>
      <c r="D10" s="13">
        <v>53571</v>
      </c>
      <c r="E10" s="13">
        <v>39891</v>
      </c>
      <c r="F10" s="13">
        <v>45508</v>
      </c>
      <c r="G10" s="13">
        <v>60975</v>
      </c>
      <c r="H10" s="13">
        <v>52374</v>
      </c>
      <c r="I10" s="13">
        <v>9710</v>
      </c>
      <c r="J10" s="13">
        <v>20111</v>
      </c>
      <c r="K10" s="11">
        <f>SUM(B10:J10)</f>
        <v>384891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240174</v>
      </c>
      <c r="C12" s="17">
        <f t="shared" si="3"/>
        <v>301570</v>
      </c>
      <c r="D12" s="17">
        <f t="shared" si="3"/>
        <v>307291</v>
      </c>
      <c r="E12" s="17">
        <f t="shared" si="3"/>
        <v>219902</v>
      </c>
      <c r="F12" s="17">
        <f t="shared" si="3"/>
        <v>290121</v>
      </c>
      <c r="G12" s="17">
        <f t="shared" si="3"/>
        <v>498949</v>
      </c>
      <c r="H12" s="17">
        <f t="shared" si="3"/>
        <v>228037</v>
      </c>
      <c r="I12" s="17">
        <f t="shared" si="3"/>
        <v>43972</v>
      </c>
      <c r="J12" s="17">
        <f t="shared" si="3"/>
        <v>129330</v>
      </c>
      <c r="K12" s="11">
        <f aca="true" t="shared" si="4" ref="K12:K27">SUM(B12:J12)</f>
        <v>2259346</v>
      </c>
    </row>
    <row r="13" spans="1:13" ht="17.25" customHeight="1">
      <c r="A13" s="14" t="s">
        <v>19</v>
      </c>
      <c r="B13" s="13">
        <v>120282</v>
      </c>
      <c r="C13" s="13">
        <v>160277</v>
      </c>
      <c r="D13" s="13">
        <v>167636</v>
      </c>
      <c r="E13" s="13">
        <v>115525</v>
      </c>
      <c r="F13" s="13">
        <v>151959</v>
      </c>
      <c r="G13" s="13">
        <v>246311</v>
      </c>
      <c r="H13" s="13">
        <v>111919</v>
      </c>
      <c r="I13" s="13">
        <v>25704</v>
      </c>
      <c r="J13" s="13">
        <v>69698</v>
      </c>
      <c r="K13" s="11">
        <f t="shared" si="4"/>
        <v>1169311</v>
      </c>
      <c r="L13" s="50"/>
      <c r="M13" s="51"/>
    </row>
    <row r="14" spans="1:12" ht="17.25" customHeight="1">
      <c r="A14" s="14" t="s">
        <v>20</v>
      </c>
      <c r="B14" s="13">
        <v>115452</v>
      </c>
      <c r="C14" s="13">
        <v>135204</v>
      </c>
      <c r="D14" s="13">
        <v>134866</v>
      </c>
      <c r="E14" s="13">
        <v>99655</v>
      </c>
      <c r="F14" s="13">
        <v>133674</v>
      </c>
      <c r="G14" s="13">
        <v>245595</v>
      </c>
      <c r="H14" s="13">
        <v>109181</v>
      </c>
      <c r="I14" s="13">
        <v>17065</v>
      </c>
      <c r="J14" s="13">
        <v>58006</v>
      </c>
      <c r="K14" s="11">
        <f t="shared" si="4"/>
        <v>1048698</v>
      </c>
      <c r="L14" s="50"/>
    </row>
    <row r="15" spans="1:11" ht="17.25" customHeight="1">
      <c r="A15" s="14" t="s">
        <v>21</v>
      </c>
      <c r="B15" s="13">
        <v>4440</v>
      </c>
      <c r="C15" s="13">
        <v>6089</v>
      </c>
      <c r="D15" s="13">
        <v>4789</v>
      </c>
      <c r="E15" s="13">
        <v>4722</v>
      </c>
      <c r="F15" s="13">
        <v>4488</v>
      </c>
      <c r="G15" s="13">
        <v>7043</v>
      </c>
      <c r="H15" s="13">
        <v>6937</v>
      </c>
      <c r="I15" s="13">
        <v>1203</v>
      </c>
      <c r="J15" s="13">
        <v>1626</v>
      </c>
      <c r="K15" s="11">
        <f t="shared" si="4"/>
        <v>41337</v>
      </c>
    </row>
    <row r="16" spans="1:11" ht="17.25" customHeight="1">
      <c r="A16" s="15" t="s">
        <v>93</v>
      </c>
      <c r="B16" s="13">
        <f>B17+B18+B19</f>
        <v>12887</v>
      </c>
      <c r="C16" s="13">
        <f aca="true" t="shared" si="5" ref="C16:J16">C17+C18+C19</f>
        <v>16523</v>
      </c>
      <c r="D16" s="13">
        <f t="shared" si="5"/>
        <v>16198</v>
      </c>
      <c r="E16" s="13">
        <f t="shared" si="5"/>
        <v>11106</v>
      </c>
      <c r="F16" s="13">
        <f t="shared" si="5"/>
        <v>18470</v>
      </c>
      <c r="G16" s="13">
        <f t="shared" si="5"/>
        <v>31552</v>
      </c>
      <c r="H16" s="13">
        <f t="shared" si="5"/>
        <v>12172</v>
      </c>
      <c r="I16" s="13">
        <f t="shared" si="5"/>
        <v>2802</v>
      </c>
      <c r="J16" s="13">
        <f t="shared" si="5"/>
        <v>6725</v>
      </c>
      <c r="K16" s="11">
        <f t="shared" si="4"/>
        <v>128435</v>
      </c>
    </row>
    <row r="17" spans="1:11" ht="17.25" customHeight="1">
      <c r="A17" s="14" t="s">
        <v>94</v>
      </c>
      <c r="B17" s="13">
        <v>12794</v>
      </c>
      <c r="C17" s="13">
        <v>16448</v>
      </c>
      <c r="D17" s="13">
        <v>16144</v>
      </c>
      <c r="E17" s="13">
        <v>11052</v>
      </c>
      <c r="F17" s="13">
        <v>18365</v>
      </c>
      <c r="G17" s="13">
        <v>31371</v>
      </c>
      <c r="H17" s="13">
        <v>12100</v>
      </c>
      <c r="I17" s="13">
        <v>2791</v>
      </c>
      <c r="J17" s="13">
        <v>6679</v>
      </c>
      <c r="K17" s="11">
        <f t="shared" si="4"/>
        <v>127744</v>
      </c>
    </row>
    <row r="18" spans="1:11" ht="17.25" customHeight="1">
      <c r="A18" s="14" t="s">
        <v>95</v>
      </c>
      <c r="B18" s="13">
        <v>65</v>
      </c>
      <c r="C18" s="13">
        <v>54</v>
      </c>
      <c r="D18" s="13">
        <v>48</v>
      </c>
      <c r="E18" s="13">
        <v>47</v>
      </c>
      <c r="F18" s="13">
        <v>91</v>
      </c>
      <c r="G18" s="13">
        <v>163</v>
      </c>
      <c r="H18" s="13">
        <v>62</v>
      </c>
      <c r="I18" s="13">
        <v>10</v>
      </c>
      <c r="J18" s="13">
        <v>35</v>
      </c>
      <c r="K18" s="11">
        <f t="shared" si="4"/>
        <v>575</v>
      </c>
    </row>
    <row r="19" spans="1:11" ht="17.25" customHeight="1">
      <c r="A19" s="14" t="s">
        <v>96</v>
      </c>
      <c r="B19" s="13">
        <v>28</v>
      </c>
      <c r="C19" s="13">
        <v>21</v>
      </c>
      <c r="D19" s="13">
        <v>6</v>
      </c>
      <c r="E19" s="13">
        <v>7</v>
      </c>
      <c r="F19" s="13">
        <v>14</v>
      </c>
      <c r="G19" s="13">
        <v>18</v>
      </c>
      <c r="H19" s="13">
        <v>10</v>
      </c>
      <c r="I19" s="13">
        <v>1</v>
      </c>
      <c r="J19" s="13">
        <v>11</v>
      </c>
      <c r="K19" s="11">
        <f t="shared" si="4"/>
        <v>116</v>
      </c>
    </row>
    <row r="20" spans="1:11" ht="17.25" customHeight="1">
      <c r="A20" s="16" t="s">
        <v>22</v>
      </c>
      <c r="B20" s="11">
        <f>+B21+B22+B23</f>
        <v>177132</v>
      </c>
      <c r="C20" s="11">
        <f aca="true" t="shared" si="6" ref="C20:J20">+C21+C22+C23</f>
        <v>194364</v>
      </c>
      <c r="D20" s="11">
        <f t="shared" si="6"/>
        <v>227448</v>
      </c>
      <c r="E20" s="11">
        <f t="shared" si="6"/>
        <v>143033</v>
      </c>
      <c r="F20" s="11">
        <f t="shared" si="6"/>
        <v>230234</v>
      </c>
      <c r="G20" s="11">
        <f t="shared" si="6"/>
        <v>425937</v>
      </c>
      <c r="H20" s="11">
        <f t="shared" si="6"/>
        <v>144735</v>
      </c>
      <c r="I20" s="11">
        <f t="shared" si="6"/>
        <v>35809</v>
      </c>
      <c r="J20" s="11">
        <f t="shared" si="6"/>
        <v>90004</v>
      </c>
      <c r="K20" s="11">
        <f t="shared" si="4"/>
        <v>1668696</v>
      </c>
    </row>
    <row r="21" spans="1:12" ht="17.25" customHeight="1">
      <c r="A21" s="12" t="s">
        <v>23</v>
      </c>
      <c r="B21" s="13">
        <v>98006</v>
      </c>
      <c r="C21" s="13">
        <v>116896</v>
      </c>
      <c r="D21" s="13">
        <v>138638</v>
      </c>
      <c r="E21" s="13">
        <v>83949</v>
      </c>
      <c r="F21" s="13">
        <v>133944</v>
      </c>
      <c r="G21" s="13">
        <v>229541</v>
      </c>
      <c r="H21" s="13">
        <v>83798</v>
      </c>
      <c r="I21" s="13">
        <v>22998</v>
      </c>
      <c r="J21" s="13">
        <v>53205</v>
      </c>
      <c r="K21" s="11">
        <f t="shared" si="4"/>
        <v>960975</v>
      </c>
      <c r="L21" s="50"/>
    </row>
    <row r="22" spans="1:12" ht="17.25" customHeight="1">
      <c r="A22" s="12" t="s">
        <v>24</v>
      </c>
      <c r="B22" s="13">
        <v>77152</v>
      </c>
      <c r="C22" s="13">
        <v>75278</v>
      </c>
      <c r="D22" s="13">
        <v>86777</v>
      </c>
      <c r="E22" s="13">
        <v>57382</v>
      </c>
      <c r="F22" s="13">
        <v>94331</v>
      </c>
      <c r="G22" s="13">
        <v>193043</v>
      </c>
      <c r="H22" s="13">
        <v>58500</v>
      </c>
      <c r="I22" s="13">
        <v>12329</v>
      </c>
      <c r="J22" s="13">
        <v>36092</v>
      </c>
      <c r="K22" s="11">
        <f t="shared" si="4"/>
        <v>690884</v>
      </c>
      <c r="L22" s="50"/>
    </row>
    <row r="23" spans="1:11" ht="17.25" customHeight="1">
      <c r="A23" s="12" t="s">
        <v>25</v>
      </c>
      <c r="B23" s="13">
        <v>1974</v>
      </c>
      <c r="C23" s="13">
        <v>2190</v>
      </c>
      <c r="D23" s="13">
        <v>2033</v>
      </c>
      <c r="E23" s="13">
        <v>1702</v>
      </c>
      <c r="F23" s="13">
        <v>1959</v>
      </c>
      <c r="G23" s="13">
        <v>3353</v>
      </c>
      <c r="H23" s="13">
        <v>2437</v>
      </c>
      <c r="I23" s="13">
        <v>482</v>
      </c>
      <c r="J23" s="13">
        <v>707</v>
      </c>
      <c r="K23" s="11">
        <f t="shared" si="4"/>
        <v>16837</v>
      </c>
    </row>
    <row r="24" spans="1:11" ht="17.25" customHeight="1">
      <c r="A24" s="16" t="s">
        <v>26</v>
      </c>
      <c r="B24" s="13">
        <f>+B25+B26</f>
        <v>92641</v>
      </c>
      <c r="C24" s="13">
        <f aca="true" t="shared" si="7" ref="C24:J24">+C25+C26</f>
        <v>129063</v>
      </c>
      <c r="D24" s="13">
        <f t="shared" si="7"/>
        <v>150228</v>
      </c>
      <c r="E24" s="13">
        <f t="shared" si="7"/>
        <v>92056</v>
      </c>
      <c r="F24" s="13">
        <f t="shared" si="7"/>
        <v>111302</v>
      </c>
      <c r="G24" s="13">
        <f t="shared" si="7"/>
        <v>152833</v>
      </c>
      <c r="H24" s="13">
        <f t="shared" si="7"/>
        <v>74530</v>
      </c>
      <c r="I24" s="13">
        <f t="shared" si="7"/>
        <v>26021</v>
      </c>
      <c r="J24" s="13">
        <f t="shared" si="7"/>
        <v>64063</v>
      </c>
      <c r="K24" s="11">
        <f t="shared" si="4"/>
        <v>892737</v>
      </c>
    </row>
    <row r="25" spans="1:12" ht="17.25" customHeight="1">
      <c r="A25" s="12" t="s">
        <v>115</v>
      </c>
      <c r="B25" s="13">
        <v>70984</v>
      </c>
      <c r="C25" s="13">
        <v>104232</v>
      </c>
      <c r="D25" s="13">
        <v>125481</v>
      </c>
      <c r="E25" s="13">
        <v>76718</v>
      </c>
      <c r="F25" s="13">
        <v>89058</v>
      </c>
      <c r="G25" s="13">
        <v>123101</v>
      </c>
      <c r="H25" s="13">
        <v>60641</v>
      </c>
      <c r="I25" s="13">
        <v>22845</v>
      </c>
      <c r="J25" s="13">
        <v>51583</v>
      </c>
      <c r="K25" s="11">
        <f t="shared" si="4"/>
        <v>724643</v>
      </c>
      <c r="L25" s="50"/>
    </row>
    <row r="26" spans="1:12" ht="17.25" customHeight="1">
      <c r="A26" s="12" t="s">
        <v>116</v>
      </c>
      <c r="B26" s="13">
        <v>21657</v>
      </c>
      <c r="C26" s="13">
        <v>24831</v>
      </c>
      <c r="D26" s="13">
        <v>24747</v>
      </c>
      <c r="E26" s="13">
        <v>15338</v>
      </c>
      <c r="F26" s="13">
        <v>22244</v>
      </c>
      <c r="G26" s="13">
        <v>29732</v>
      </c>
      <c r="H26" s="13">
        <v>13889</v>
      </c>
      <c r="I26" s="13">
        <v>3176</v>
      </c>
      <c r="J26" s="13">
        <v>12480</v>
      </c>
      <c r="K26" s="11">
        <f t="shared" si="4"/>
        <v>168094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5700</v>
      </c>
      <c r="I27" s="11">
        <v>0</v>
      </c>
      <c r="J27" s="11">
        <v>0</v>
      </c>
      <c r="K27" s="11">
        <f t="shared" si="4"/>
        <v>5700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19031.97</v>
      </c>
      <c r="I35" s="19">
        <v>0</v>
      </c>
      <c r="J35" s="19">
        <v>0</v>
      </c>
      <c r="K35" s="23">
        <f>SUM(B35:J35)</f>
        <v>19031.97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1641012.0599999998</v>
      </c>
      <c r="C47" s="22">
        <f aca="true" t="shared" si="12" ref="C47:H47">+C48+C57</f>
        <v>2267236.45</v>
      </c>
      <c r="D47" s="22">
        <f t="shared" si="12"/>
        <v>2746806.7299999995</v>
      </c>
      <c r="E47" s="22">
        <f t="shared" si="12"/>
        <v>1574310.79</v>
      </c>
      <c r="F47" s="22">
        <f t="shared" si="12"/>
        <v>2134627.47</v>
      </c>
      <c r="G47" s="22">
        <f t="shared" si="12"/>
        <v>3026649.48</v>
      </c>
      <c r="H47" s="22">
        <f t="shared" si="12"/>
        <v>1559143.7400000002</v>
      </c>
      <c r="I47" s="22">
        <f>+I48+I57</f>
        <v>575290.89</v>
      </c>
      <c r="J47" s="22">
        <f>+J48+J57</f>
        <v>973415.56</v>
      </c>
      <c r="K47" s="22">
        <f>SUM(B47:J47)</f>
        <v>16498493.170000002</v>
      </c>
    </row>
    <row r="48" spans="1:11" ht="17.25" customHeight="1">
      <c r="A48" s="16" t="s">
        <v>108</v>
      </c>
      <c r="B48" s="23">
        <f>SUM(B49:B56)</f>
        <v>1623343.7299999997</v>
      </c>
      <c r="C48" s="23">
        <f aca="true" t="shared" si="13" ref="C48:J48">SUM(C49:C56)</f>
        <v>2242274.73</v>
      </c>
      <c r="D48" s="23">
        <f t="shared" si="13"/>
        <v>2721548.5199999996</v>
      </c>
      <c r="E48" s="23">
        <f t="shared" si="13"/>
        <v>1551373.78</v>
      </c>
      <c r="F48" s="23">
        <f t="shared" si="13"/>
        <v>2111316.49</v>
      </c>
      <c r="G48" s="23">
        <f t="shared" si="13"/>
        <v>2997057.54</v>
      </c>
      <c r="H48" s="23">
        <f t="shared" si="13"/>
        <v>1538800.37</v>
      </c>
      <c r="I48" s="23">
        <f t="shared" si="13"/>
        <v>575290.89</v>
      </c>
      <c r="J48" s="23">
        <f t="shared" si="13"/>
        <v>959534.03</v>
      </c>
      <c r="K48" s="23">
        <f aca="true" t="shared" si="14" ref="K48:K57">SUM(B48:J48)</f>
        <v>16320540.08</v>
      </c>
    </row>
    <row r="49" spans="1:11" ht="17.25" customHeight="1">
      <c r="A49" s="34" t="s">
        <v>43</v>
      </c>
      <c r="B49" s="23">
        <f aca="true" t="shared" si="15" ref="B49:H49">ROUND(B30*B7,2)</f>
        <v>1621974.15</v>
      </c>
      <c r="C49" s="23">
        <f t="shared" si="15"/>
        <v>2234963.19</v>
      </c>
      <c r="D49" s="23">
        <f t="shared" si="15"/>
        <v>2718936.44</v>
      </c>
      <c r="E49" s="23">
        <f t="shared" si="15"/>
        <v>1550246.03</v>
      </c>
      <c r="F49" s="23">
        <f t="shared" si="15"/>
        <v>2109304.45</v>
      </c>
      <c r="G49" s="23">
        <f t="shared" si="15"/>
        <v>2994191.42</v>
      </c>
      <c r="H49" s="23">
        <f t="shared" si="15"/>
        <v>1518434.08</v>
      </c>
      <c r="I49" s="23">
        <f>ROUND(I30*I7,2)</f>
        <v>574225.17</v>
      </c>
      <c r="J49" s="23">
        <f>ROUND(J30*J7,2)</f>
        <v>957316.99</v>
      </c>
      <c r="K49" s="23">
        <f t="shared" si="14"/>
        <v>16279591.92</v>
      </c>
    </row>
    <row r="50" spans="1:11" ht="17.25" customHeight="1">
      <c r="A50" s="34" t="s">
        <v>44</v>
      </c>
      <c r="B50" s="19">
        <v>0</v>
      </c>
      <c r="C50" s="23">
        <f>ROUND(C31*C7,2)</f>
        <v>4967.82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4967.82</v>
      </c>
    </row>
    <row r="51" spans="1:11" ht="17.25" customHeight="1">
      <c r="A51" s="64" t="s">
        <v>104</v>
      </c>
      <c r="B51" s="65">
        <f aca="true" t="shared" si="16" ref="B51:H51">ROUND(B32*B7,2)</f>
        <v>-2722.1</v>
      </c>
      <c r="C51" s="65">
        <f t="shared" si="16"/>
        <v>-3430</v>
      </c>
      <c r="D51" s="65">
        <f t="shared" si="16"/>
        <v>-3773.68</v>
      </c>
      <c r="E51" s="65">
        <f t="shared" si="16"/>
        <v>-2317.65</v>
      </c>
      <c r="F51" s="65">
        <f t="shared" si="16"/>
        <v>-3269.48</v>
      </c>
      <c r="G51" s="65">
        <f t="shared" si="16"/>
        <v>-4563.96</v>
      </c>
      <c r="H51" s="65">
        <f t="shared" si="16"/>
        <v>-2380.72</v>
      </c>
      <c r="I51" s="19">
        <v>0</v>
      </c>
      <c r="J51" s="19">
        <v>0</v>
      </c>
      <c r="K51" s="65">
        <f>SUM(B51:J51)</f>
        <v>-22457.59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19031.97</v>
      </c>
      <c r="I53" s="31">
        <f>+I35</f>
        <v>0</v>
      </c>
      <c r="J53" s="31">
        <f>+J35</f>
        <v>0</v>
      </c>
      <c r="K53" s="23">
        <f t="shared" si="14"/>
        <v>19031.97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-267126.2</v>
      </c>
      <c r="C61" s="35">
        <f t="shared" si="17"/>
        <v>-273219.82999999996</v>
      </c>
      <c r="D61" s="35">
        <f t="shared" si="17"/>
        <v>-268494.68</v>
      </c>
      <c r="E61" s="35">
        <f t="shared" si="17"/>
        <v>-305877.67000000004</v>
      </c>
      <c r="F61" s="35">
        <f t="shared" si="17"/>
        <v>-298117.88</v>
      </c>
      <c r="G61" s="35">
        <f t="shared" si="17"/>
        <v>-346292.49</v>
      </c>
      <c r="H61" s="35">
        <f t="shared" si="17"/>
        <v>-226201.56</v>
      </c>
      <c r="I61" s="35">
        <f t="shared" si="17"/>
        <v>-107361.96</v>
      </c>
      <c r="J61" s="35">
        <f t="shared" si="17"/>
        <v>-92551.22</v>
      </c>
      <c r="K61" s="35">
        <f>SUM(B61:J61)</f>
        <v>-2185243.4899999998</v>
      </c>
    </row>
    <row r="62" spans="1:11" ht="18.75" customHeight="1">
      <c r="A62" s="16" t="s">
        <v>74</v>
      </c>
      <c r="B62" s="35">
        <f aca="true" t="shared" si="18" ref="B62:J62">B63+B64+B65+B66+B67+B68</f>
        <v>-249196.76</v>
      </c>
      <c r="C62" s="35">
        <f t="shared" si="18"/>
        <v>-247591.33</v>
      </c>
      <c r="D62" s="35">
        <f t="shared" si="18"/>
        <v>-244073.36</v>
      </c>
      <c r="E62" s="35">
        <f t="shared" si="18"/>
        <v>-288585.45</v>
      </c>
      <c r="F62" s="35">
        <f t="shared" si="18"/>
        <v>-273307.56</v>
      </c>
      <c r="G62" s="35">
        <f t="shared" si="18"/>
        <v>-309168.87</v>
      </c>
      <c r="H62" s="35">
        <f t="shared" si="18"/>
        <v>-209496</v>
      </c>
      <c r="I62" s="35">
        <f t="shared" si="18"/>
        <v>-38840</v>
      </c>
      <c r="J62" s="35">
        <f t="shared" si="18"/>
        <v>-80444</v>
      </c>
      <c r="K62" s="35">
        <f aca="true" t="shared" si="19" ref="K62:K91">SUM(B62:J62)</f>
        <v>-1940703.33</v>
      </c>
    </row>
    <row r="63" spans="1:11" ht="18.75" customHeight="1">
      <c r="A63" s="12" t="s">
        <v>75</v>
      </c>
      <c r="B63" s="35">
        <f>-ROUND(B9*$D$3,2)</f>
        <v>-177080</v>
      </c>
      <c r="C63" s="35">
        <f aca="true" t="shared" si="20" ref="C63:J63">-ROUND(C9*$D$3,2)</f>
        <v>-233924</v>
      </c>
      <c r="D63" s="35">
        <f t="shared" si="20"/>
        <v>-214284</v>
      </c>
      <c r="E63" s="35">
        <f t="shared" si="20"/>
        <v>-159564</v>
      </c>
      <c r="F63" s="35">
        <f t="shared" si="20"/>
        <v>-182032</v>
      </c>
      <c r="G63" s="35">
        <f t="shared" si="20"/>
        <v>-243900</v>
      </c>
      <c r="H63" s="35">
        <f t="shared" si="20"/>
        <v>-209496</v>
      </c>
      <c r="I63" s="35">
        <f t="shared" si="20"/>
        <v>-38840</v>
      </c>
      <c r="J63" s="35">
        <f t="shared" si="20"/>
        <v>-80444</v>
      </c>
      <c r="K63" s="35">
        <f t="shared" si="19"/>
        <v>-1539564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-884</v>
      </c>
      <c r="C65" s="35">
        <v>-308</v>
      </c>
      <c r="D65" s="35">
        <v>-268</v>
      </c>
      <c r="E65" s="35">
        <v>-628</v>
      </c>
      <c r="F65" s="35">
        <v>-460</v>
      </c>
      <c r="G65" s="35">
        <v>-248</v>
      </c>
      <c r="H65" s="19">
        <v>0</v>
      </c>
      <c r="I65" s="19">
        <v>0</v>
      </c>
      <c r="J65" s="19">
        <v>0</v>
      </c>
      <c r="K65" s="35">
        <f t="shared" si="19"/>
        <v>-2796</v>
      </c>
    </row>
    <row r="66" spans="1:11" ht="18.75" customHeight="1">
      <c r="A66" s="12" t="s">
        <v>105</v>
      </c>
      <c r="B66" s="35">
        <v>-26364</v>
      </c>
      <c r="C66" s="35">
        <v>-7284</v>
      </c>
      <c r="D66" s="35">
        <v>-7468</v>
      </c>
      <c r="E66" s="35">
        <v>-16256</v>
      </c>
      <c r="F66" s="35">
        <v>-9072</v>
      </c>
      <c r="G66" s="35">
        <v>-10884</v>
      </c>
      <c r="H66" s="19">
        <v>0</v>
      </c>
      <c r="I66" s="19">
        <v>0</v>
      </c>
      <c r="J66" s="19">
        <v>0</v>
      </c>
      <c r="K66" s="35">
        <f t="shared" si="19"/>
        <v>-77328</v>
      </c>
    </row>
    <row r="67" spans="1:11" ht="18.75" customHeight="1">
      <c r="A67" s="12" t="s">
        <v>52</v>
      </c>
      <c r="B67" s="35">
        <v>-44868.76</v>
      </c>
      <c r="C67" s="35">
        <v>-6075.33</v>
      </c>
      <c r="D67" s="35">
        <v>-22053.36</v>
      </c>
      <c r="E67" s="35">
        <v>-112137.45</v>
      </c>
      <c r="F67" s="35">
        <v>-81743.56</v>
      </c>
      <c r="G67" s="35">
        <v>-54136.87</v>
      </c>
      <c r="H67" s="19">
        <v>0</v>
      </c>
      <c r="I67" s="19">
        <v>0</v>
      </c>
      <c r="J67" s="19">
        <v>0</v>
      </c>
      <c r="K67" s="35">
        <f t="shared" si="19"/>
        <v>-321015.33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-24810.32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-244540.16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1373885.8599999999</v>
      </c>
      <c r="C106" s="24">
        <f t="shared" si="22"/>
        <v>1994016.6199999999</v>
      </c>
      <c r="D106" s="24">
        <f t="shared" si="22"/>
        <v>2478312.05</v>
      </c>
      <c r="E106" s="24">
        <f t="shared" si="22"/>
        <v>1268433.12</v>
      </c>
      <c r="F106" s="24">
        <f t="shared" si="22"/>
        <v>1836509.59</v>
      </c>
      <c r="G106" s="24">
        <f t="shared" si="22"/>
        <v>2680356.9899999998</v>
      </c>
      <c r="H106" s="24">
        <f t="shared" si="22"/>
        <v>1332942.1800000002</v>
      </c>
      <c r="I106" s="24">
        <f>+I107+I108</f>
        <v>467928.93</v>
      </c>
      <c r="J106" s="24">
        <f>+J107+J108</f>
        <v>880864.3400000001</v>
      </c>
      <c r="K106" s="46">
        <f>SUM(B106:J106)</f>
        <v>14313249.68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1356217.5299999998</v>
      </c>
      <c r="C107" s="24">
        <f t="shared" si="23"/>
        <v>1969054.9</v>
      </c>
      <c r="D107" s="24">
        <f t="shared" si="23"/>
        <v>2453053.84</v>
      </c>
      <c r="E107" s="24">
        <f t="shared" si="23"/>
        <v>1245496.11</v>
      </c>
      <c r="F107" s="24">
        <f t="shared" si="23"/>
        <v>1813198.61</v>
      </c>
      <c r="G107" s="24">
        <f t="shared" si="23"/>
        <v>2650765.05</v>
      </c>
      <c r="H107" s="24">
        <f t="shared" si="23"/>
        <v>1312598.81</v>
      </c>
      <c r="I107" s="24">
        <f t="shared" si="23"/>
        <v>467928.93</v>
      </c>
      <c r="J107" s="24">
        <f t="shared" si="23"/>
        <v>866982.81</v>
      </c>
      <c r="K107" s="46">
        <f>SUM(B107:J107)</f>
        <v>14135296.59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14313249.699999997</v>
      </c>
      <c r="L114" s="52"/>
    </row>
    <row r="115" spans="1:11" ht="18.75" customHeight="1">
      <c r="A115" s="26" t="s">
        <v>70</v>
      </c>
      <c r="B115" s="27">
        <v>191976.45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191976.45</v>
      </c>
    </row>
    <row r="116" spans="1:11" ht="18.75" customHeight="1">
      <c r="A116" s="26" t="s">
        <v>71</v>
      </c>
      <c r="B116" s="27">
        <v>1181909.41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1181909.41</v>
      </c>
    </row>
    <row r="117" spans="1:11" ht="18.75" customHeight="1">
      <c r="A117" s="26" t="s">
        <v>72</v>
      </c>
      <c r="B117" s="38">
        <v>0</v>
      </c>
      <c r="C117" s="27">
        <f>+C106</f>
        <v>1994016.6199999999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1994016.6199999999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2306597.83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2306597.83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171714.22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171714.22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1141589.82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1141589.82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126843.31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126843.31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359439.19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359439.19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662851.95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662851.95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90933.52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90933.52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723284.93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723284.93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792867.79</v>
      </c>
      <c r="H126" s="38">
        <v>0</v>
      </c>
      <c r="I126" s="38">
        <v>0</v>
      </c>
      <c r="J126" s="38">
        <v>0</v>
      </c>
      <c r="K126" s="39">
        <f t="shared" si="25"/>
        <v>792867.79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63426.58</v>
      </c>
      <c r="H127" s="38">
        <v>0</v>
      </c>
      <c r="I127" s="38">
        <v>0</v>
      </c>
      <c r="J127" s="38">
        <v>0</v>
      </c>
      <c r="K127" s="39">
        <f t="shared" si="25"/>
        <v>63426.58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380206.85</v>
      </c>
      <c r="H128" s="38">
        <v>0</v>
      </c>
      <c r="I128" s="38">
        <v>0</v>
      </c>
      <c r="J128" s="38">
        <v>0</v>
      </c>
      <c r="K128" s="39">
        <f t="shared" si="25"/>
        <v>380206.85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383282.12</v>
      </c>
      <c r="H129" s="38">
        <v>0</v>
      </c>
      <c r="I129" s="38">
        <v>0</v>
      </c>
      <c r="J129" s="38">
        <v>0</v>
      </c>
      <c r="K129" s="39">
        <f t="shared" si="25"/>
        <v>383282.12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1060573.66</v>
      </c>
      <c r="H130" s="38">
        <v>0</v>
      </c>
      <c r="I130" s="38">
        <v>0</v>
      </c>
      <c r="J130" s="38">
        <v>0</v>
      </c>
      <c r="K130" s="39">
        <f t="shared" si="25"/>
        <v>1060573.66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476677.28</v>
      </c>
      <c r="I131" s="38">
        <v>0</v>
      </c>
      <c r="J131" s="38">
        <v>0</v>
      </c>
      <c r="K131" s="39">
        <f t="shared" si="25"/>
        <v>476677.28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856264.9</v>
      </c>
      <c r="I132" s="38">
        <v>0</v>
      </c>
      <c r="J132" s="38">
        <v>0</v>
      </c>
      <c r="K132" s="39">
        <f t="shared" si="25"/>
        <v>856264.9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467928.93</v>
      </c>
      <c r="J133" s="38"/>
      <c r="K133" s="39">
        <f t="shared" si="25"/>
        <v>467928.93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880864.34</v>
      </c>
      <c r="K134" s="42">
        <f t="shared" si="25"/>
        <v>880864.34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2018-02-09T17:59:58Z</dcterms:modified>
  <cp:category/>
  <cp:version/>
  <cp:contentType/>
  <cp:contentStatus/>
</cp:coreProperties>
</file>