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<sst xmlns="http://schemas.openxmlformats.org/spreadsheetml/2006/main" count="138" uniqueCount="138">
  <si>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</si>
  <si>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</si>
  <si>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</si>
  <si>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</si>
  <si>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</si>
  <si>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</si>
  <si>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</si>
  <si>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</si>
  <si>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</si>
  <si>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</si>
  <si>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</si>
  <si>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</si>
  <si>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</si>
  <si>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</si>
  <si>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</si>
  <si>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</si>
  <si>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</si>
  <si>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</si>
  <si>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</si>
  <si>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</si>
  <si>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</si>
  <si>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</si>
  <si>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</si>
  <si>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</si>
  <si>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</si>
  <si>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</si>
  <si>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</si>
  <si>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</si>
  <si>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</si>
  <si>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</si>
  <si>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</si>
  <si>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</si>
  <si>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</si>
  <si>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</si>
  <si>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</si>
  <si>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</si>
  <si>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</si>
  <si>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</si>
  <si>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</si>
  <si>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</si>
  <si>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</si>
  <si>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</si>
  <si>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</si>
  <si>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</si>
  <si>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</si>
  <si>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</si>
  <si>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</si>
  <si>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</si>
  <si>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</si>
  <si>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</si>
  <si>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</si>
  <si>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</si>
  <si>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</si>
  <si>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</si>
  <si>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</si>
  <si>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</si>
  <si>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</si>
  <si>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</si>
  <si>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</si>
  <si>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</si>
  <si>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</si>
  <si>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</si>
  <si>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</si>
  <si>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</si>
  <si>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</si>
  <si>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</si>
  <si>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</si>
  <si>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</si>
  <si>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</si>
  <si>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</si>
  <si>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</si>
  <si>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</si>
  <si>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</si>
  <si>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</si>
  <si>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</si>
  <si>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</si>
  <si>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</si>
  <si>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</si>
  <si>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</si>
  <si>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</si>
  <si>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</si>
  <si>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</si>
  <si>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</si>
  <si>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</si>
  <si>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</si>
  <si>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</si>
  <si>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</si>
  <si>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</si>
  <si>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</si>
  <si>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</si>
  <si>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</si>
  <si>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</si>
  <si>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</si>
  <si>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</si>
  <si>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</si>
  <si>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</si>
  <si>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</si>
  <si>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</si>
  <si>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</si>
  <si>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</si>
  <si>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</si>
  <si>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</si>
  <si>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</si>
  <si>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</si>
  <si>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</si>
  <si>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</si>
  <si>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</si>
  <si>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</si>
  <si>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</si>
  <si>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</si>
  <si>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</si>
  <si>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</si>
  <si>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</si>
  <si>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</si>
  <si>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</si>
  <si>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</si>
  <si>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</si>
  <si>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</si>
  <si>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</si>
  <si>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</si>
  <si>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</si>
  <si>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</si>
  <si>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</si>
  <si>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</si>
  <si>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</si>
  <si>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</si>
  <si>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</si>
  <si>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</si>
  <si>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</si>
  <si>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</si>
  <si>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</si>
  <si>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</si>
  <si>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</si>
  <si>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</si>
  <si>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</si>
  <si>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</si>
  <si>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</si>
  <si>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04/02/18 - VENCIMENTO 09/02/18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</si>
</sst>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164984</v>
      </c>
      <c r="C7" s="9">
        <f t="shared" si="0"/>
        <v>226899</v>
      </c>
      <c r="D7" s="9">
        <f t="shared" si="0"/>
        <v>237187</v>
      </c>
      <c r="E7" s="9">
        <f t="shared" si="0"/>
        <v>138694</v>
      </c>
      <c r="F7" s="9">
        <f t="shared" si="0"/>
        <v>228153</v>
      </c>
      <c r="G7" s="9">
        <f t="shared" si="0"/>
        <v>403570</v>
      </c>
      <c r="H7" s="9">
        <f t="shared" si="0"/>
        <v>136506</v>
      </c>
      <c r="I7" s="9">
        <f t="shared" si="0"/>
        <v>26492</v>
      </c>
      <c r="J7" s="9">
        <f t="shared" si="0"/>
        <v>109306</v>
      </c>
      <c r="K7" s="9">
        <f t="shared" si="0"/>
        <v>1671791</v>
      </c>
      <c r="L7" s="50"/>
    </row>
    <row r="8" spans="1:11" ht="17.25" customHeight="1">
      <c r="A8" s="10" t="s">
        <v>97</v>
      </c>
      <c r="B8" s="11">
        <f>B9+B12+B16</f>
        <v>85310</v>
      </c>
      <c r="C8" s="11">
        <f aca="true" t="shared" si="1" ref="C8:J8">C9+C12+C16</f>
        <v>124410</v>
      </c>
      <c r="D8" s="11">
        <f t="shared" si="1"/>
        <v>116954</v>
      </c>
      <c r="E8" s="11">
        <f t="shared" si="1"/>
        <v>74836</v>
      </c>
      <c r="F8" s="11">
        <f t="shared" si="1"/>
        <v>112279</v>
      </c>
      <c r="G8" s="11">
        <f t="shared" si="1"/>
        <v>201529</v>
      </c>
      <c r="H8" s="11">
        <f t="shared" si="1"/>
        <v>81040</v>
      </c>
      <c r="I8" s="11">
        <f t="shared" si="1"/>
        <v>11901</v>
      </c>
      <c r="J8" s="11">
        <f t="shared" si="1"/>
        <v>55840</v>
      </c>
      <c r="K8" s="11">
        <f>SUM(B8:J8)</f>
        <v>864099</v>
      </c>
    </row>
    <row r="9" spans="1:11" ht="17.25" customHeight="1">
      <c r="A9" s="15" t="s">
        <v>16</v>
      </c>
      <c r="B9" s="13">
        <f>+B10+B11</f>
        <v>16950</v>
      </c>
      <c r="C9" s="13">
        <f aca="true" t="shared" si="2" ref="C9:J9">+C10+C11</f>
        <v>26909</v>
      </c>
      <c r="D9" s="13">
        <f t="shared" si="2"/>
        <v>23042</v>
      </c>
      <c r="E9" s="13">
        <f t="shared" si="2"/>
        <v>14938</v>
      </c>
      <c r="F9" s="13">
        <f t="shared" si="2"/>
        <v>18699</v>
      </c>
      <c r="G9" s="13">
        <f t="shared" si="2"/>
        <v>27682</v>
      </c>
      <c r="H9" s="13">
        <f t="shared" si="2"/>
        <v>19244</v>
      </c>
      <c r="I9" s="13">
        <f t="shared" si="2"/>
        <v>2720</v>
      </c>
      <c r="J9" s="13">
        <f t="shared" si="2"/>
        <v>10209</v>
      </c>
      <c r="K9" s="11">
        <f>SUM(B9:J9)</f>
        <v>160393</v>
      </c>
    </row>
    <row r="10" spans="1:11" ht="17.25" customHeight="1">
      <c r="A10" s="29" t="s">
        <v>17</v>
      </c>
      <c r="B10" s="13">
        <v>16950</v>
      </c>
      <c r="C10" s="13">
        <v>26909</v>
      </c>
      <c r="D10" s="13">
        <v>23042</v>
      </c>
      <c r="E10" s="13">
        <v>14938</v>
      </c>
      <c r="F10" s="13">
        <v>18699</v>
      </c>
      <c r="G10" s="13">
        <v>27682</v>
      </c>
      <c r="H10" s="13">
        <v>19244</v>
      </c>
      <c r="I10" s="13">
        <v>2720</v>
      </c>
      <c r="J10" s="13">
        <v>10209</v>
      </c>
      <c r="K10" s="11">
        <f>SUM(B10:J10)</f>
        <v>160393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63861</v>
      </c>
      <c r="C12" s="17">
        <f t="shared" si="3"/>
        <v>91107</v>
      </c>
      <c r="D12" s="17">
        <f t="shared" si="3"/>
        <v>87714</v>
      </c>
      <c r="E12" s="17">
        <f t="shared" si="3"/>
        <v>56336</v>
      </c>
      <c r="F12" s="17">
        <f t="shared" si="3"/>
        <v>86693</v>
      </c>
      <c r="G12" s="17">
        <f t="shared" si="3"/>
        <v>161574</v>
      </c>
      <c r="H12" s="17">
        <f t="shared" si="3"/>
        <v>58345</v>
      </c>
      <c r="I12" s="17">
        <f t="shared" si="3"/>
        <v>8488</v>
      </c>
      <c r="J12" s="17">
        <f t="shared" si="3"/>
        <v>42864</v>
      </c>
      <c r="K12" s="11">
        <f aca="true" t="shared" si="4" ref="K12:K27">SUM(B12:J12)</f>
        <v>656982</v>
      </c>
    </row>
    <row r="13" spans="1:13" ht="17.25" customHeight="1">
      <c r="A13" s="14" t="s">
        <v>19</v>
      </c>
      <c r="B13" s="13">
        <v>29961</v>
      </c>
      <c r="C13" s="13">
        <v>46353</v>
      </c>
      <c r="D13" s="13">
        <v>44906</v>
      </c>
      <c r="E13" s="13">
        <v>28513</v>
      </c>
      <c r="F13" s="13">
        <v>40761</v>
      </c>
      <c r="G13" s="13">
        <v>69809</v>
      </c>
      <c r="H13" s="13">
        <v>25786</v>
      </c>
      <c r="I13" s="13">
        <v>4707</v>
      </c>
      <c r="J13" s="13">
        <v>22215</v>
      </c>
      <c r="K13" s="11">
        <f t="shared" si="4"/>
        <v>313011</v>
      </c>
      <c r="L13" s="50"/>
      <c r="M13" s="51"/>
    </row>
    <row r="14" spans="1:12" ht="17.25" customHeight="1">
      <c r="A14" s="14" t="s">
        <v>20</v>
      </c>
      <c r="B14" s="13">
        <v>33105</v>
      </c>
      <c r="C14" s="13">
        <v>43426</v>
      </c>
      <c r="D14" s="13">
        <v>42079</v>
      </c>
      <c r="E14" s="13">
        <v>27059</v>
      </c>
      <c r="F14" s="13">
        <v>45110</v>
      </c>
      <c r="G14" s="13">
        <v>90351</v>
      </c>
      <c r="H14" s="13">
        <v>31547</v>
      </c>
      <c r="I14" s="13">
        <v>3651</v>
      </c>
      <c r="J14" s="13">
        <v>20380</v>
      </c>
      <c r="K14" s="11">
        <f t="shared" si="4"/>
        <v>336708</v>
      </c>
      <c r="L14" s="50"/>
    </row>
    <row r="15" spans="1:11" ht="17.25" customHeight="1">
      <c r="A15" s="14" t="s">
        <v>21</v>
      </c>
      <c r="B15" s="13">
        <v>795</v>
      </c>
      <c r="C15" s="13">
        <v>1328</v>
      </c>
      <c r="D15" s="13">
        <v>729</v>
      </c>
      <c r="E15" s="13">
        <v>764</v>
      </c>
      <c r="F15" s="13">
        <v>822</v>
      </c>
      <c r="G15" s="13">
        <v>1414</v>
      </c>
      <c r="H15" s="13">
        <v>1012</v>
      </c>
      <c r="I15" s="13">
        <v>130</v>
      </c>
      <c r="J15" s="13">
        <v>269</v>
      </c>
      <c r="K15" s="11">
        <f t="shared" si="4"/>
        <v>7263</v>
      </c>
    </row>
    <row r="16" spans="1:11" ht="17.25" customHeight="1">
      <c r="A16" s="15" t="s">
        <v>93</v>
      </c>
      <c r="B16" s="13">
        <f>B17+B18+B19</f>
        <v>4499</v>
      </c>
      <c r="C16" s="13">
        <f aca="true" t="shared" si="5" ref="C16:J16">C17+C18+C19</f>
        <v>6394</v>
      </c>
      <c r="D16" s="13">
        <f t="shared" si="5"/>
        <v>6198</v>
      </c>
      <c r="E16" s="13">
        <f t="shared" si="5"/>
        <v>3562</v>
      </c>
      <c r="F16" s="13">
        <f t="shared" si="5"/>
        <v>6887</v>
      </c>
      <c r="G16" s="13">
        <f t="shared" si="5"/>
        <v>12273</v>
      </c>
      <c r="H16" s="13">
        <f t="shared" si="5"/>
        <v>3451</v>
      </c>
      <c r="I16" s="13">
        <f t="shared" si="5"/>
        <v>693</v>
      </c>
      <c r="J16" s="13">
        <f t="shared" si="5"/>
        <v>2767</v>
      </c>
      <c r="K16" s="11">
        <f t="shared" si="4"/>
        <v>46724</v>
      </c>
    </row>
    <row r="17" spans="1:11" ht="17.25" customHeight="1">
      <c r="A17" s="14" t="s">
        <v>94</v>
      </c>
      <c r="B17" s="13">
        <v>4469</v>
      </c>
      <c r="C17" s="13">
        <v>6374</v>
      </c>
      <c r="D17" s="13">
        <v>6170</v>
      </c>
      <c r="E17" s="13">
        <v>3549</v>
      </c>
      <c r="F17" s="13">
        <v>6866</v>
      </c>
      <c r="G17" s="13">
        <v>12209</v>
      </c>
      <c r="H17" s="13">
        <v>3431</v>
      </c>
      <c r="I17" s="13">
        <v>689</v>
      </c>
      <c r="J17" s="13">
        <v>2750</v>
      </c>
      <c r="K17" s="11">
        <f t="shared" si="4"/>
        <v>46507</v>
      </c>
    </row>
    <row r="18" spans="1:11" ht="17.25" customHeight="1">
      <c r="A18" s="14" t="s">
        <v>95</v>
      </c>
      <c r="B18" s="13">
        <v>20</v>
      </c>
      <c r="C18" s="13">
        <v>17</v>
      </c>
      <c r="D18" s="13">
        <v>25</v>
      </c>
      <c r="E18" s="13">
        <v>11</v>
      </c>
      <c r="F18" s="13">
        <v>18</v>
      </c>
      <c r="G18" s="13">
        <v>59</v>
      </c>
      <c r="H18" s="13">
        <v>19</v>
      </c>
      <c r="I18" s="13">
        <v>3</v>
      </c>
      <c r="J18" s="13">
        <v>14</v>
      </c>
      <c r="K18" s="11">
        <f t="shared" si="4"/>
        <v>186</v>
      </c>
    </row>
    <row r="19" spans="1:11" ht="17.25" customHeight="1">
      <c r="A19" s="14" t="s">
        <v>96</v>
      </c>
      <c r="B19" s="13">
        <v>10</v>
      </c>
      <c r="C19" s="13">
        <v>3</v>
      </c>
      <c r="D19" s="13">
        <v>3</v>
      </c>
      <c r="E19" s="13">
        <v>2</v>
      </c>
      <c r="F19" s="13">
        <v>3</v>
      </c>
      <c r="G19" s="13">
        <v>5</v>
      </c>
      <c r="H19" s="13">
        <v>1</v>
      </c>
      <c r="I19" s="13">
        <v>1</v>
      </c>
      <c r="J19" s="13">
        <v>3</v>
      </c>
      <c r="K19" s="11">
        <f t="shared" si="4"/>
        <v>31</v>
      </c>
    </row>
    <row r="20" spans="1:11" ht="17.25" customHeight="1">
      <c r="A20" s="16" t="s">
        <v>22</v>
      </c>
      <c r="B20" s="11">
        <f>+B21+B22+B23</f>
        <v>50296</v>
      </c>
      <c r="C20" s="11">
        <f aca="true" t="shared" si="6" ref="C20:J20">+C21+C22+C23</f>
        <v>59364</v>
      </c>
      <c r="D20" s="11">
        <f t="shared" si="6"/>
        <v>70526</v>
      </c>
      <c r="E20" s="11">
        <f t="shared" si="6"/>
        <v>36456</v>
      </c>
      <c r="F20" s="11">
        <f t="shared" si="6"/>
        <v>79031</v>
      </c>
      <c r="G20" s="11">
        <f t="shared" si="6"/>
        <v>152259</v>
      </c>
      <c r="H20" s="11">
        <f t="shared" si="6"/>
        <v>36387</v>
      </c>
      <c r="I20" s="11">
        <f t="shared" si="6"/>
        <v>7810</v>
      </c>
      <c r="J20" s="11">
        <f t="shared" si="6"/>
        <v>30025</v>
      </c>
      <c r="K20" s="11">
        <f t="shared" si="4"/>
        <v>522154</v>
      </c>
    </row>
    <row r="21" spans="1:12" ht="17.25" customHeight="1">
      <c r="A21" s="12" t="s">
        <v>23</v>
      </c>
      <c r="B21" s="13">
        <v>27458</v>
      </c>
      <c r="C21" s="13">
        <v>35956</v>
      </c>
      <c r="D21" s="13">
        <v>42642</v>
      </c>
      <c r="E21" s="13">
        <v>21766</v>
      </c>
      <c r="F21" s="13">
        <v>43013</v>
      </c>
      <c r="G21" s="13">
        <v>73927</v>
      </c>
      <c r="H21" s="13">
        <v>19838</v>
      </c>
      <c r="I21" s="13">
        <v>5076</v>
      </c>
      <c r="J21" s="13">
        <v>17825</v>
      </c>
      <c r="K21" s="11">
        <f t="shared" si="4"/>
        <v>287501</v>
      </c>
      <c r="L21" s="50"/>
    </row>
    <row r="22" spans="1:12" ht="17.25" customHeight="1">
      <c r="A22" s="12" t="s">
        <v>24</v>
      </c>
      <c r="B22" s="13">
        <v>22511</v>
      </c>
      <c r="C22" s="13">
        <v>23012</v>
      </c>
      <c r="D22" s="13">
        <v>27540</v>
      </c>
      <c r="E22" s="13">
        <v>14460</v>
      </c>
      <c r="F22" s="13">
        <v>35638</v>
      </c>
      <c r="G22" s="13">
        <v>77725</v>
      </c>
      <c r="H22" s="13">
        <v>16275</v>
      </c>
      <c r="I22" s="13">
        <v>2692</v>
      </c>
      <c r="J22" s="13">
        <v>12078</v>
      </c>
      <c r="K22" s="11">
        <f t="shared" si="4"/>
        <v>231931</v>
      </c>
      <c r="L22" s="50"/>
    </row>
    <row r="23" spans="1:11" ht="17.25" customHeight="1">
      <c r="A23" s="12" t="s">
        <v>25</v>
      </c>
      <c r="B23" s="13">
        <v>327</v>
      </c>
      <c r="C23" s="13">
        <v>396</v>
      </c>
      <c r="D23" s="13">
        <v>344</v>
      </c>
      <c r="E23" s="13">
        <v>230</v>
      </c>
      <c r="F23" s="13">
        <v>380</v>
      </c>
      <c r="G23" s="13">
        <v>607</v>
      </c>
      <c r="H23" s="13">
        <v>274</v>
      </c>
      <c r="I23" s="13">
        <v>42</v>
      </c>
      <c r="J23" s="13">
        <v>122</v>
      </c>
      <c r="K23" s="11">
        <f t="shared" si="4"/>
        <v>2722</v>
      </c>
    </row>
    <row r="24" spans="1:11" ht="17.25" customHeight="1">
      <c r="A24" s="16" t="s">
        <v>26</v>
      </c>
      <c r="B24" s="13">
        <f>+B25+B26</f>
        <v>29378</v>
      </c>
      <c r="C24" s="13">
        <f aca="true" t="shared" si="7" ref="C24:J24">+C25+C26</f>
        <v>43125</v>
      </c>
      <c r="D24" s="13">
        <f t="shared" si="7"/>
        <v>49707</v>
      </c>
      <c r="E24" s="13">
        <f t="shared" si="7"/>
        <v>27402</v>
      </c>
      <c r="F24" s="13">
        <f t="shared" si="7"/>
        <v>36843</v>
      </c>
      <c r="G24" s="13">
        <f t="shared" si="7"/>
        <v>49782</v>
      </c>
      <c r="H24" s="13">
        <f t="shared" si="7"/>
        <v>18457</v>
      </c>
      <c r="I24" s="13">
        <f t="shared" si="7"/>
        <v>6781</v>
      </c>
      <c r="J24" s="13">
        <f t="shared" si="7"/>
        <v>23441</v>
      </c>
      <c r="K24" s="11">
        <f t="shared" si="4"/>
        <v>284916</v>
      </c>
    </row>
    <row r="25" spans="1:12" ht="17.25" customHeight="1">
      <c r="A25" s="12" t="s">
        <v>115</v>
      </c>
      <c r="B25" s="13">
        <v>24737</v>
      </c>
      <c r="C25" s="13">
        <v>36658</v>
      </c>
      <c r="D25" s="13">
        <v>44419</v>
      </c>
      <c r="E25" s="13">
        <v>24437</v>
      </c>
      <c r="F25" s="13">
        <v>31753</v>
      </c>
      <c r="G25" s="13">
        <v>42561</v>
      </c>
      <c r="H25" s="13">
        <v>15791</v>
      </c>
      <c r="I25" s="13">
        <v>6257</v>
      </c>
      <c r="J25" s="13">
        <v>20598</v>
      </c>
      <c r="K25" s="11">
        <f t="shared" si="4"/>
        <v>247211</v>
      </c>
      <c r="L25" s="50"/>
    </row>
    <row r="26" spans="1:12" ht="17.25" customHeight="1">
      <c r="A26" s="12" t="s">
        <v>116</v>
      </c>
      <c r="B26" s="13">
        <v>4641</v>
      </c>
      <c r="C26" s="13">
        <v>6467</v>
      </c>
      <c r="D26" s="13">
        <v>5288</v>
      </c>
      <c r="E26" s="13">
        <v>2965</v>
      </c>
      <c r="F26" s="13">
        <v>5090</v>
      </c>
      <c r="G26" s="13">
        <v>7221</v>
      </c>
      <c r="H26" s="13">
        <v>2666</v>
      </c>
      <c r="I26" s="13">
        <v>524</v>
      </c>
      <c r="J26" s="13">
        <v>2843</v>
      </c>
      <c r="K26" s="11">
        <f t="shared" si="4"/>
        <v>37705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622</v>
      </c>
      <c r="I27" s="11">
        <v>0</v>
      </c>
      <c r="J27" s="11">
        <v>0</v>
      </c>
      <c r="K27" s="11">
        <f t="shared" si="4"/>
        <v>622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33930.31</v>
      </c>
      <c r="I35" s="19">
        <v>0</v>
      </c>
      <c r="J35" s="19">
        <v>0</v>
      </c>
      <c r="K35" s="23">
        <f>SUM(B35:J35)</f>
        <v>33930.31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492838.83</v>
      </c>
      <c r="C47" s="22">
        <f aca="true" t="shared" si="12" ref="C47:H47">+C48+C57</f>
        <v>755677.0299999999</v>
      </c>
      <c r="D47" s="22">
        <f t="shared" si="12"/>
        <v>884924.2000000001</v>
      </c>
      <c r="E47" s="22">
        <f t="shared" si="12"/>
        <v>450677.81</v>
      </c>
      <c r="F47" s="22">
        <f t="shared" si="12"/>
        <v>719325.7100000001</v>
      </c>
      <c r="G47" s="22">
        <f t="shared" si="12"/>
        <v>1068022.2999999998</v>
      </c>
      <c r="H47" s="22">
        <f t="shared" si="12"/>
        <v>457855.74</v>
      </c>
      <c r="I47" s="22">
        <f>+I48+I57</f>
        <v>129641.99</v>
      </c>
      <c r="J47" s="22">
        <f>+J48+J57</f>
        <v>353395.02</v>
      </c>
      <c r="K47" s="22">
        <f>SUM(B47:J47)</f>
        <v>5312358.630000001</v>
      </c>
    </row>
    <row r="48" spans="1:11" ht="17.25" customHeight="1">
      <c r="A48" s="16" t="s">
        <v>108</v>
      </c>
      <c r="B48" s="23">
        <f>SUM(B49:B56)</f>
        <v>475170.5</v>
      </c>
      <c r="C48" s="23">
        <f aca="true" t="shared" si="13" ref="C48:J48">SUM(C49:C56)</f>
        <v>730715.3099999999</v>
      </c>
      <c r="D48" s="23">
        <f t="shared" si="13"/>
        <v>859665.9900000001</v>
      </c>
      <c r="E48" s="23">
        <f t="shared" si="13"/>
        <v>427740.8</v>
      </c>
      <c r="F48" s="23">
        <f t="shared" si="13"/>
        <v>696014.7300000001</v>
      </c>
      <c r="G48" s="23">
        <f t="shared" si="13"/>
        <v>1038430.3599999999</v>
      </c>
      <c r="H48" s="23">
        <f t="shared" si="13"/>
        <v>437512.37</v>
      </c>
      <c r="I48" s="23">
        <f t="shared" si="13"/>
        <v>129641.99</v>
      </c>
      <c r="J48" s="23">
        <f t="shared" si="13"/>
        <v>339513.49</v>
      </c>
      <c r="K48" s="23">
        <f aca="true" t="shared" si="14" ref="K48:K57">SUM(B48:J48)</f>
        <v>5134405.54</v>
      </c>
    </row>
    <row r="49" spans="1:11" ht="17.25" customHeight="1">
      <c r="A49" s="34" t="s">
        <v>43</v>
      </c>
      <c r="B49" s="23">
        <f aca="true" t="shared" si="15" ref="B49:H49">ROUND(B30*B7,2)</f>
        <v>471870.74</v>
      </c>
      <c r="C49" s="23">
        <f t="shared" si="15"/>
        <v>724443.13</v>
      </c>
      <c r="D49" s="23">
        <f t="shared" si="15"/>
        <v>854466.17</v>
      </c>
      <c r="E49" s="23">
        <f t="shared" si="15"/>
        <v>424930.68</v>
      </c>
      <c r="F49" s="23">
        <f t="shared" si="15"/>
        <v>691805.53</v>
      </c>
      <c r="G49" s="23">
        <f t="shared" si="15"/>
        <v>1032574.2</v>
      </c>
      <c r="H49" s="23">
        <f t="shared" si="15"/>
        <v>400494.95</v>
      </c>
      <c r="I49" s="23">
        <f>ROUND(I30*I7,2)</f>
        <v>128576.27</v>
      </c>
      <c r="J49" s="23">
        <f>ROUND(J30*J7,2)</f>
        <v>337296.45</v>
      </c>
      <c r="K49" s="23">
        <f t="shared" si="14"/>
        <v>5066458.12</v>
      </c>
    </row>
    <row r="50" spans="1:11" ht="17.25" customHeight="1">
      <c r="A50" s="34" t="s">
        <v>44</v>
      </c>
      <c r="B50" s="19">
        <v>0</v>
      </c>
      <c r="C50" s="23">
        <f>ROUND(C31*C7,2)</f>
        <v>1610.27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1610.27</v>
      </c>
    </row>
    <row r="51" spans="1:11" ht="17.25" customHeight="1">
      <c r="A51" s="64" t="s">
        <v>104</v>
      </c>
      <c r="B51" s="65">
        <f aca="true" t="shared" si="16" ref="B51:H51">ROUND(B32*B7,2)</f>
        <v>-791.92</v>
      </c>
      <c r="C51" s="65">
        <f t="shared" si="16"/>
        <v>-1111.81</v>
      </c>
      <c r="D51" s="65">
        <f t="shared" si="16"/>
        <v>-1185.94</v>
      </c>
      <c r="E51" s="65">
        <f t="shared" si="16"/>
        <v>-635.28</v>
      </c>
      <c r="F51" s="65">
        <f t="shared" si="16"/>
        <v>-1072.32</v>
      </c>
      <c r="G51" s="65">
        <f t="shared" si="16"/>
        <v>-1573.92</v>
      </c>
      <c r="H51" s="65">
        <f t="shared" si="16"/>
        <v>-627.93</v>
      </c>
      <c r="I51" s="19">
        <v>0</v>
      </c>
      <c r="J51" s="19">
        <v>0</v>
      </c>
      <c r="K51" s="65">
        <f>SUM(B51:J51)</f>
        <v>-6999.12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33930.31</v>
      </c>
      <c r="I53" s="31">
        <f>+I35</f>
        <v>0</v>
      </c>
      <c r="J53" s="31">
        <f>+J35</f>
        <v>0</v>
      </c>
      <c r="K53" s="23">
        <f t="shared" si="14"/>
        <v>33930.31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-68800</v>
      </c>
      <c r="C61" s="35">
        <f t="shared" si="17"/>
        <v>-108688.39</v>
      </c>
      <c r="D61" s="35">
        <f t="shared" si="17"/>
        <v>-93356.54</v>
      </c>
      <c r="E61" s="35">
        <f t="shared" si="17"/>
        <v>-60752</v>
      </c>
      <c r="F61" s="35">
        <f t="shared" si="17"/>
        <v>-77217.43</v>
      </c>
      <c r="G61" s="35">
        <f t="shared" si="17"/>
        <v>-113734.4</v>
      </c>
      <c r="H61" s="35">
        <f t="shared" si="17"/>
        <v>-76976</v>
      </c>
      <c r="I61" s="35">
        <f t="shared" si="17"/>
        <v>-13529.18</v>
      </c>
      <c r="J61" s="35">
        <f t="shared" si="17"/>
        <v>-40836</v>
      </c>
      <c r="K61" s="35">
        <f>SUM(B61:J61)</f>
        <v>-653889.9400000001</v>
      </c>
    </row>
    <row r="62" spans="1:11" ht="18.75" customHeight="1">
      <c r="A62" s="16" t="s">
        <v>74</v>
      </c>
      <c r="B62" s="35">
        <f aca="true" t="shared" si="18" ref="B62:J62">B63+B64+B65+B66+B67+B68</f>
        <v>-67800</v>
      </c>
      <c r="C62" s="35">
        <f t="shared" si="18"/>
        <v>-107636</v>
      </c>
      <c r="D62" s="35">
        <f t="shared" si="18"/>
        <v>-92168</v>
      </c>
      <c r="E62" s="35">
        <f t="shared" si="18"/>
        <v>-59752</v>
      </c>
      <c r="F62" s="35">
        <f t="shared" si="18"/>
        <v>-74796</v>
      </c>
      <c r="G62" s="35">
        <f t="shared" si="18"/>
        <v>-110728</v>
      </c>
      <c r="H62" s="35">
        <f t="shared" si="18"/>
        <v>-76976</v>
      </c>
      <c r="I62" s="35">
        <f t="shared" si="18"/>
        <v>-10880</v>
      </c>
      <c r="J62" s="35">
        <f t="shared" si="18"/>
        <v>-40836</v>
      </c>
      <c r="K62" s="35">
        <f aca="true" t="shared" si="19" ref="K62:K91">SUM(B62:J62)</f>
        <v>-641572</v>
      </c>
    </row>
    <row r="63" spans="1:11" ht="18.75" customHeight="1">
      <c r="A63" s="12" t="s">
        <v>75</v>
      </c>
      <c r="B63" s="35">
        <f>-ROUND(B9*$D$3,2)</f>
        <v>-67800</v>
      </c>
      <c r="C63" s="35">
        <f aca="true" t="shared" si="20" ref="C63:J63">-ROUND(C9*$D$3,2)</f>
        <v>-107636</v>
      </c>
      <c r="D63" s="35">
        <f t="shared" si="20"/>
        <v>-92168</v>
      </c>
      <c r="E63" s="35">
        <f t="shared" si="20"/>
        <v>-59752</v>
      </c>
      <c r="F63" s="35">
        <f t="shared" si="20"/>
        <v>-74796</v>
      </c>
      <c r="G63" s="35">
        <f t="shared" si="20"/>
        <v>-110728</v>
      </c>
      <c r="H63" s="35">
        <f t="shared" si="20"/>
        <v>-76976</v>
      </c>
      <c r="I63" s="35">
        <f t="shared" si="20"/>
        <v>-10880</v>
      </c>
      <c r="J63" s="35">
        <f t="shared" si="20"/>
        <v>-40836</v>
      </c>
      <c r="K63" s="35">
        <f t="shared" si="19"/>
        <v>-641572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-1052.39</v>
      </c>
      <c r="D69" s="65">
        <f>SUM(D70:D102)</f>
        <v>-1188.5400000000002</v>
      </c>
      <c r="E69" s="65">
        <f aca="true" t="shared" si="21" ref="E69:J69">SUM(E70:E102)</f>
        <v>-1000</v>
      </c>
      <c r="F69" s="65">
        <f t="shared" si="21"/>
        <v>-2421.43</v>
      </c>
      <c r="G69" s="65">
        <f t="shared" si="21"/>
        <v>-3006.4</v>
      </c>
      <c r="H69" s="19">
        <v>0</v>
      </c>
      <c r="I69" s="65">
        <f t="shared" si="21"/>
        <v>-2649.18</v>
      </c>
      <c r="J69" s="19">
        <v>0</v>
      </c>
      <c r="K69" s="65">
        <f t="shared" si="19"/>
        <v>-12317.94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424038.83</v>
      </c>
      <c r="C106" s="24">
        <f t="shared" si="22"/>
        <v>646988.6399999999</v>
      </c>
      <c r="D106" s="24">
        <f t="shared" si="22"/>
        <v>791567.66</v>
      </c>
      <c r="E106" s="24">
        <f t="shared" si="22"/>
        <v>389925.81</v>
      </c>
      <c r="F106" s="24">
        <f t="shared" si="22"/>
        <v>642108.28</v>
      </c>
      <c r="G106" s="24">
        <f t="shared" si="22"/>
        <v>954287.8999999998</v>
      </c>
      <c r="H106" s="24">
        <f t="shared" si="22"/>
        <v>380879.74</v>
      </c>
      <c r="I106" s="24">
        <f>+I107+I108</f>
        <v>116112.81000000001</v>
      </c>
      <c r="J106" s="24">
        <f>+J107+J108</f>
        <v>312559.02</v>
      </c>
      <c r="K106" s="46">
        <f>SUM(B106:J106)</f>
        <v>4658468.6899999995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406370.5</v>
      </c>
      <c r="C107" s="24">
        <f t="shared" si="23"/>
        <v>622026.9199999999</v>
      </c>
      <c r="D107" s="24">
        <f t="shared" si="23"/>
        <v>766309.4500000001</v>
      </c>
      <c r="E107" s="24">
        <f t="shared" si="23"/>
        <v>366988.8</v>
      </c>
      <c r="F107" s="24">
        <f t="shared" si="23"/>
        <v>618797.3</v>
      </c>
      <c r="G107" s="24">
        <f t="shared" si="23"/>
        <v>924695.9599999998</v>
      </c>
      <c r="H107" s="24">
        <f t="shared" si="23"/>
        <v>360536.37</v>
      </c>
      <c r="I107" s="24">
        <f t="shared" si="23"/>
        <v>116112.81000000001</v>
      </c>
      <c r="J107" s="24">
        <f t="shared" si="23"/>
        <v>298677.49</v>
      </c>
      <c r="K107" s="46">
        <f>SUM(B107:J107)</f>
        <v>4480515.6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4658468.700000001</v>
      </c>
      <c r="L114" s="52"/>
    </row>
    <row r="115" spans="1:11" ht="18.75" customHeight="1">
      <c r="A115" s="26" t="s">
        <v>70</v>
      </c>
      <c r="B115" s="27">
        <v>52428.87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52428.87</v>
      </c>
    </row>
    <row r="116" spans="1:11" ht="18.75" customHeight="1">
      <c r="A116" s="26" t="s">
        <v>71</v>
      </c>
      <c r="B116" s="27">
        <v>371609.96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371609.96</v>
      </c>
    </row>
    <row r="117" spans="1:11" ht="18.75" customHeight="1">
      <c r="A117" s="26" t="s">
        <v>72</v>
      </c>
      <c r="B117" s="38">
        <v>0</v>
      </c>
      <c r="C117" s="27">
        <f>+C106</f>
        <v>646988.6399999999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646988.6399999999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737925.56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737925.56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53642.11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53642.11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350933.23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350933.23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38992.58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38992.58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113159.18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113159.18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234745.47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234745.47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38949.74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38949.74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255253.89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255253.89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273721.54</v>
      </c>
      <c r="H126" s="38">
        <v>0</v>
      </c>
      <c r="I126" s="38">
        <v>0</v>
      </c>
      <c r="J126" s="38">
        <v>0</v>
      </c>
      <c r="K126" s="39">
        <f t="shared" si="25"/>
        <v>273721.54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28902.24</v>
      </c>
      <c r="H127" s="38">
        <v>0</v>
      </c>
      <c r="I127" s="38">
        <v>0</v>
      </c>
      <c r="J127" s="38">
        <v>0</v>
      </c>
      <c r="K127" s="39">
        <f t="shared" si="25"/>
        <v>28902.24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133335.64</v>
      </c>
      <c r="H128" s="38">
        <v>0</v>
      </c>
      <c r="I128" s="38">
        <v>0</v>
      </c>
      <c r="J128" s="38">
        <v>0</v>
      </c>
      <c r="K128" s="39">
        <f t="shared" si="25"/>
        <v>133335.64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130323.36</v>
      </c>
      <c r="H129" s="38">
        <v>0</v>
      </c>
      <c r="I129" s="38">
        <v>0</v>
      </c>
      <c r="J129" s="38">
        <v>0</v>
      </c>
      <c r="K129" s="39">
        <f t="shared" si="25"/>
        <v>130323.36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388005.11</v>
      </c>
      <c r="H130" s="38">
        <v>0</v>
      </c>
      <c r="I130" s="38">
        <v>0</v>
      </c>
      <c r="J130" s="38">
        <v>0</v>
      </c>
      <c r="K130" s="39">
        <f t="shared" si="25"/>
        <v>388005.11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131205.49</v>
      </c>
      <c r="I131" s="38">
        <v>0</v>
      </c>
      <c r="J131" s="38">
        <v>0</v>
      </c>
      <c r="K131" s="39">
        <f t="shared" si="25"/>
        <v>131205.49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249674.26</v>
      </c>
      <c r="I132" s="38">
        <v>0</v>
      </c>
      <c r="J132" s="38">
        <v>0</v>
      </c>
      <c r="K132" s="39">
        <f t="shared" si="25"/>
        <v>249674.26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116112.81</v>
      </c>
      <c r="J133" s="38"/>
      <c r="K133" s="39">
        <f t="shared" si="25"/>
        <v>116112.81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312559.02</v>
      </c>
      <c r="K134" s="42">
        <f t="shared" si="25"/>
        <v>312559.02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2018-02-08T18:07:32Z</dcterms:modified>
  <cp:category/>
  <cp:version/>
  <cp:contentType/>
  <cp:contentStatus/>
</cp:coreProperties>
</file>