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<sst xmlns="http://schemas.openxmlformats.org/spreadsheetml/2006/main" count="139" uniqueCount="139">
  <si>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</si>
  <si>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</si>
  <si>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</si>
  <si>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</si>
  <si>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</si>
  <si>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</si>
  <si>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</si>
  <si>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</si>
  <si>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</si>
  <si>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</si>
  <si>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</si>
  <si>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</si>
  <si>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</si>
  <si>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</si>
  <si>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</si>
  <si>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</si>
  <si>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</si>
  <si>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</si>
  <si>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</si>
  <si>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</si>
  <si>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</si>
  <si>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</si>
  <si>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</si>
  <si>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</si>
  <si>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</si>
  <si>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</si>
  <si>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</si>
  <si>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</si>
  <si>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</si>
  <si>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</si>
  <si>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</si>
  <si>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</si>
  <si>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</si>
  <si>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</si>
  <si>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</si>
  <si>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</si>
  <si>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</si>
  <si>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</si>
  <si>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</si>
  <si>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</si>
  <si>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</si>
  <si>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</si>
  <si>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</si>
  <si>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</si>
  <si>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</si>
  <si>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</si>
  <si>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</si>
  <si>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</si>
  <si>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</si>
  <si>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</si>
  <si>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</si>
  <si>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</si>
  <si>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</si>
  <si>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</si>
  <si>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</si>
  <si>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</si>
  <si>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</si>
  <si>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</si>
  <si>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</si>
  <si>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</si>
  <si>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</si>
  <si>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</si>
  <si>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</si>
  <si>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</si>
  <si>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</si>
  <si>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</si>
  <si>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</si>
  <si>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</si>
  <si>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</si>
  <si>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</si>
  <si>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</si>
  <si>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</si>
  <si>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</si>
  <si>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</si>
  <si>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</si>
  <si>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</si>
  <si>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</si>
  <si>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</si>
  <si>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</si>
  <si>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</si>
  <si>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</si>
  <si>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</si>
  <si>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</si>
  <si>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</si>
  <si>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</si>
  <si>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</si>
  <si>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</si>
  <si>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</si>
  <si>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</si>
  <si>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</si>
  <si>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</si>
  <si>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</si>
  <si>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</si>
  <si>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</si>
  <si>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</si>
  <si>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</si>
  <si>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</si>
  <si>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</si>
  <si>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</si>
  <si>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</si>
  <si>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</si>
  <si>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</si>
  <si>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</si>
  <si>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</si>
  <si>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</si>
  <si>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</si>
  <si>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</si>
  <si>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</si>
  <si>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</si>
  <si>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</si>
  <si>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</si>
  <si>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</si>
  <si>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</si>
  <si>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</si>
  <si>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</si>
  <si>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</si>
  <si>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</si>
  <si>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</si>
  <si>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</si>
  <si>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</si>
  <si>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</si>
  <si>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</si>
  <si>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</si>
  <si>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</si>
  <si>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</si>
  <si>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</si>
  <si>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</si>
  <si>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</si>
  <si>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</si>
  <si>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</si>
  <si>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</si>
  <si>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</si>
  <si>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</si>
  <si>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</si>
  <si>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</si>
  <si>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</si>
  <si>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01/02/18 - VENCIMENTO 08/02/18</t>
  </si>
  <si>
    <t>6.3. Revisão de Remuneração pelo Transporte Coletivo ¹</t>
  </si>
  <si>
    <t xml:space="preserve">   ¹ Remuneração das linhas da USP.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</si>
</sst>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551242</v>
      </c>
      <c r="C7" s="9">
        <f t="shared" si="0"/>
        <v>695225</v>
      </c>
      <c r="D7" s="9">
        <f t="shared" si="0"/>
        <v>736034</v>
      </c>
      <c r="E7" s="9">
        <f t="shared" si="0"/>
        <v>501587</v>
      </c>
      <c r="F7" s="9">
        <f t="shared" si="0"/>
        <v>681902</v>
      </c>
      <c r="G7" s="9">
        <f t="shared" si="0"/>
        <v>1174223</v>
      </c>
      <c r="H7" s="9">
        <f t="shared" si="0"/>
        <v>517804</v>
      </c>
      <c r="I7" s="9">
        <f t="shared" si="0"/>
        <v>115232</v>
      </c>
      <c r="J7" s="9">
        <f t="shared" si="0"/>
        <v>299949</v>
      </c>
      <c r="K7" s="9">
        <f t="shared" si="0"/>
        <v>5273198</v>
      </c>
      <c r="L7" s="50"/>
    </row>
    <row r="8" spans="1:11" ht="17.25" customHeight="1">
      <c r="A8" s="10" t="s">
        <v>97</v>
      </c>
      <c r="B8" s="11">
        <f>B9+B12+B16</f>
        <v>296208</v>
      </c>
      <c r="C8" s="11">
        <f aca="true" t="shared" si="1" ref="C8:J8">C9+C12+C16</f>
        <v>381928</v>
      </c>
      <c r="D8" s="11">
        <f t="shared" si="1"/>
        <v>376068</v>
      </c>
      <c r="E8" s="11">
        <f t="shared" si="1"/>
        <v>275230</v>
      </c>
      <c r="F8" s="11">
        <f t="shared" si="1"/>
        <v>356011</v>
      </c>
      <c r="G8" s="11">
        <f t="shared" si="1"/>
        <v>603049</v>
      </c>
      <c r="H8" s="11">
        <f t="shared" si="1"/>
        <v>298509</v>
      </c>
      <c r="I8" s="11">
        <f t="shared" si="1"/>
        <v>56760</v>
      </c>
      <c r="J8" s="11">
        <f t="shared" si="1"/>
        <v>155241</v>
      </c>
      <c r="K8" s="11">
        <f>SUM(B8:J8)</f>
        <v>2799004</v>
      </c>
    </row>
    <row r="9" spans="1:11" ht="17.25" customHeight="1">
      <c r="A9" s="15" t="s">
        <v>16</v>
      </c>
      <c r="B9" s="13">
        <f>+B10+B11</f>
        <v>40456</v>
      </c>
      <c r="C9" s="13">
        <f aca="true" t="shared" si="2" ref="C9:J9">+C10+C11</f>
        <v>54289</v>
      </c>
      <c r="D9" s="13">
        <f t="shared" si="2"/>
        <v>47889</v>
      </c>
      <c r="E9" s="13">
        <f t="shared" si="2"/>
        <v>37687</v>
      </c>
      <c r="F9" s="13">
        <f t="shared" si="2"/>
        <v>42220</v>
      </c>
      <c r="G9" s="13">
        <f t="shared" si="2"/>
        <v>55973</v>
      </c>
      <c r="H9" s="13">
        <f t="shared" si="2"/>
        <v>50046</v>
      </c>
      <c r="I9" s="13">
        <f t="shared" si="2"/>
        <v>9108</v>
      </c>
      <c r="J9" s="13">
        <f t="shared" si="2"/>
        <v>18020</v>
      </c>
      <c r="K9" s="11">
        <f>SUM(B9:J9)</f>
        <v>355688</v>
      </c>
    </row>
    <row r="10" spans="1:11" ht="17.25" customHeight="1">
      <c r="A10" s="29" t="s">
        <v>17</v>
      </c>
      <c r="B10" s="13">
        <v>40456</v>
      </c>
      <c r="C10" s="13">
        <v>54289</v>
      </c>
      <c r="D10" s="13">
        <v>47889</v>
      </c>
      <c r="E10" s="13">
        <v>37687</v>
      </c>
      <c r="F10" s="13">
        <v>42220</v>
      </c>
      <c r="G10" s="13">
        <v>55973</v>
      </c>
      <c r="H10" s="13">
        <v>50046</v>
      </c>
      <c r="I10" s="13">
        <v>9108</v>
      </c>
      <c r="J10" s="13">
        <v>18020</v>
      </c>
      <c r="K10" s="11">
        <f>SUM(B10:J10)</f>
        <v>355688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241998</v>
      </c>
      <c r="C12" s="17">
        <f t="shared" si="3"/>
        <v>309435</v>
      </c>
      <c r="D12" s="17">
        <f t="shared" si="3"/>
        <v>310335</v>
      </c>
      <c r="E12" s="17">
        <f t="shared" si="3"/>
        <v>225303</v>
      </c>
      <c r="F12" s="17">
        <f t="shared" si="3"/>
        <v>294280</v>
      </c>
      <c r="G12" s="17">
        <f t="shared" si="3"/>
        <v>513027</v>
      </c>
      <c r="H12" s="17">
        <f t="shared" si="3"/>
        <v>235106</v>
      </c>
      <c r="I12" s="17">
        <f t="shared" si="3"/>
        <v>44696</v>
      </c>
      <c r="J12" s="17">
        <f t="shared" si="3"/>
        <v>129894</v>
      </c>
      <c r="K12" s="11">
        <f aca="true" t="shared" si="4" ref="K12:K27">SUM(B12:J12)</f>
        <v>2304074</v>
      </c>
    </row>
    <row r="13" spans="1:13" ht="17.25" customHeight="1">
      <c r="A13" s="14" t="s">
        <v>19</v>
      </c>
      <c r="B13" s="13">
        <v>124231</v>
      </c>
      <c r="C13" s="13">
        <v>168992</v>
      </c>
      <c r="D13" s="13">
        <v>174436</v>
      </c>
      <c r="E13" s="13">
        <v>121702</v>
      </c>
      <c r="F13" s="13">
        <v>159111</v>
      </c>
      <c r="G13" s="13">
        <v>259681</v>
      </c>
      <c r="H13" s="13">
        <v>119280</v>
      </c>
      <c r="I13" s="13">
        <v>26880</v>
      </c>
      <c r="J13" s="13">
        <v>72289</v>
      </c>
      <c r="K13" s="11">
        <f t="shared" si="4"/>
        <v>1226602</v>
      </c>
      <c r="L13" s="50"/>
      <c r="M13" s="51"/>
    </row>
    <row r="14" spans="1:12" ht="17.25" customHeight="1">
      <c r="A14" s="14" t="s">
        <v>20</v>
      </c>
      <c r="B14" s="13">
        <v>115138</v>
      </c>
      <c r="C14" s="13">
        <v>136792</v>
      </c>
      <c r="D14" s="13">
        <v>133327</v>
      </c>
      <c r="E14" s="13">
        <v>100645</v>
      </c>
      <c r="F14" s="13">
        <v>132637</v>
      </c>
      <c r="G14" s="13">
        <v>249176</v>
      </c>
      <c r="H14" s="13">
        <v>111722</v>
      </c>
      <c r="I14" s="13">
        <v>17164</v>
      </c>
      <c r="J14" s="13">
        <v>56726</v>
      </c>
      <c r="K14" s="11">
        <f t="shared" si="4"/>
        <v>1053327</v>
      </c>
      <c r="L14" s="50"/>
    </row>
    <row r="15" spans="1:11" ht="17.25" customHeight="1">
      <c r="A15" s="14" t="s">
        <v>21</v>
      </c>
      <c r="B15" s="13">
        <v>2629</v>
      </c>
      <c r="C15" s="13">
        <v>3651</v>
      </c>
      <c r="D15" s="13">
        <v>2572</v>
      </c>
      <c r="E15" s="13">
        <v>2956</v>
      </c>
      <c r="F15" s="13">
        <v>2532</v>
      </c>
      <c r="G15" s="13">
        <v>4170</v>
      </c>
      <c r="H15" s="13">
        <v>4104</v>
      </c>
      <c r="I15" s="13">
        <v>652</v>
      </c>
      <c r="J15" s="13">
        <v>879</v>
      </c>
      <c r="K15" s="11">
        <f t="shared" si="4"/>
        <v>24145</v>
      </c>
    </row>
    <row r="16" spans="1:11" ht="17.25" customHeight="1">
      <c r="A16" s="15" t="s">
        <v>93</v>
      </c>
      <c r="B16" s="13">
        <f>B17+B18+B19</f>
        <v>13754</v>
      </c>
      <c r="C16" s="13">
        <f aca="true" t="shared" si="5" ref="C16:J16">C17+C18+C19</f>
        <v>18204</v>
      </c>
      <c r="D16" s="13">
        <f t="shared" si="5"/>
        <v>17844</v>
      </c>
      <c r="E16" s="13">
        <f t="shared" si="5"/>
        <v>12240</v>
      </c>
      <c r="F16" s="13">
        <f t="shared" si="5"/>
        <v>19511</v>
      </c>
      <c r="G16" s="13">
        <f t="shared" si="5"/>
        <v>34049</v>
      </c>
      <c r="H16" s="13">
        <f t="shared" si="5"/>
        <v>13357</v>
      </c>
      <c r="I16" s="13">
        <f t="shared" si="5"/>
        <v>2956</v>
      </c>
      <c r="J16" s="13">
        <f t="shared" si="5"/>
        <v>7327</v>
      </c>
      <c r="K16" s="11">
        <f t="shared" si="4"/>
        <v>139242</v>
      </c>
    </row>
    <row r="17" spans="1:11" ht="17.25" customHeight="1">
      <c r="A17" s="14" t="s">
        <v>94</v>
      </c>
      <c r="B17" s="13">
        <v>13659</v>
      </c>
      <c r="C17" s="13">
        <v>18119</v>
      </c>
      <c r="D17" s="13">
        <v>17771</v>
      </c>
      <c r="E17" s="13">
        <v>12179</v>
      </c>
      <c r="F17" s="13">
        <v>19413</v>
      </c>
      <c r="G17" s="13">
        <v>33870</v>
      </c>
      <c r="H17" s="13">
        <v>13296</v>
      </c>
      <c r="I17" s="13">
        <v>2946</v>
      </c>
      <c r="J17" s="13">
        <v>7286</v>
      </c>
      <c r="K17" s="11">
        <f t="shared" si="4"/>
        <v>138539</v>
      </c>
    </row>
    <row r="18" spans="1:11" ht="17.25" customHeight="1">
      <c r="A18" s="14" t="s">
        <v>95</v>
      </c>
      <c r="B18" s="13">
        <v>76</v>
      </c>
      <c r="C18" s="13">
        <v>71</v>
      </c>
      <c r="D18" s="13">
        <v>63</v>
      </c>
      <c r="E18" s="13">
        <v>52</v>
      </c>
      <c r="F18" s="13">
        <v>85</v>
      </c>
      <c r="G18" s="13">
        <v>164</v>
      </c>
      <c r="H18" s="13">
        <v>52</v>
      </c>
      <c r="I18" s="13">
        <v>9</v>
      </c>
      <c r="J18" s="13">
        <v>32</v>
      </c>
      <c r="K18" s="11">
        <f t="shared" si="4"/>
        <v>604</v>
      </c>
    </row>
    <row r="19" spans="1:11" ht="17.25" customHeight="1">
      <c r="A19" s="14" t="s">
        <v>96</v>
      </c>
      <c r="B19" s="13">
        <v>19</v>
      </c>
      <c r="C19" s="13">
        <v>14</v>
      </c>
      <c r="D19" s="13">
        <v>10</v>
      </c>
      <c r="E19" s="13">
        <v>9</v>
      </c>
      <c r="F19" s="13">
        <v>13</v>
      </c>
      <c r="G19" s="13">
        <v>15</v>
      </c>
      <c r="H19" s="13">
        <v>9</v>
      </c>
      <c r="I19" s="13">
        <v>1</v>
      </c>
      <c r="J19" s="13">
        <v>9</v>
      </c>
      <c r="K19" s="11">
        <f t="shared" si="4"/>
        <v>99</v>
      </c>
    </row>
    <row r="20" spans="1:11" ht="17.25" customHeight="1">
      <c r="A20" s="16" t="s">
        <v>22</v>
      </c>
      <c r="B20" s="11">
        <f>+B21+B22+B23</f>
        <v>178733</v>
      </c>
      <c r="C20" s="11">
        <f aca="true" t="shared" si="6" ref="C20:J20">+C21+C22+C23</f>
        <v>201703</v>
      </c>
      <c r="D20" s="11">
        <f t="shared" si="6"/>
        <v>231802</v>
      </c>
      <c r="E20" s="11">
        <f t="shared" si="6"/>
        <v>146534</v>
      </c>
      <c r="F20" s="11">
        <f t="shared" si="6"/>
        <v>233789</v>
      </c>
      <c r="G20" s="11">
        <f t="shared" si="6"/>
        <v>443027</v>
      </c>
      <c r="H20" s="11">
        <f t="shared" si="6"/>
        <v>148836</v>
      </c>
      <c r="I20" s="11">
        <f t="shared" si="6"/>
        <v>35909</v>
      </c>
      <c r="J20" s="11">
        <f t="shared" si="6"/>
        <v>90999</v>
      </c>
      <c r="K20" s="11">
        <f t="shared" si="4"/>
        <v>1711332</v>
      </c>
    </row>
    <row r="21" spans="1:12" ht="17.25" customHeight="1">
      <c r="A21" s="12" t="s">
        <v>23</v>
      </c>
      <c r="B21" s="13">
        <v>101525</v>
      </c>
      <c r="C21" s="13">
        <v>124162</v>
      </c>
      <c r="D21" s="13">
        <v>144530</v>
      </c>
      <c r="E21" s="13">
        <v>88809</v>
      </c>
      <c r="F21" s="13">
        <v>139963</v>
      </c>
      <c r="G21" s="13">
        <v>244881</v>
      </c>
      <c r="H21" s="13">
        <v>87748</v>
      </c>
      <c r="I21" s="13">
        <v>23523</v>
      </c>
      <c r="J21" s="13">
        <v>55380</v>
      </c>
      <c r="K21" s="11">
        <f t="shared" si="4"/>
        <v>1010521</v>
      </c>
      <c r="L21" s="50"/>
    </row>
    <row r="22" spans="1:12" ht="17.25" customHeight="1">
      <c r="A22" s="12" t="s">
        <v>24</v>
      </c>
      <c r="B22" s="13">
        <v>76149</v>
      </c>
      <c r="C22" s="13">
        <v>76157</v>
      </c>
      <c r="D22" s="13">
        <v>86173</v>
      </c>
      <c r="E22" s="13">
        <v>56731</v>
      </c>
      <c r="F22" s="13">
        <v>92817</v>
      </c>
      <c r="G22" s="13">
        <v>196277</v>
      </c>
      <c r="H22" s="13">
        <v>59654</v>
      </c>
      <c r="I22" s="13">
        <v>12128</v>
      </c>
      <c r="J22" s="13">
        <v>35212</v>
      </c>
      <c r="K22" s="11">
        <f t="shared" si="4"/>
        <v>691298</v>
      </c>
      <c r="L22" s="50"/>
    </row>
    <row r="23" spans="1:11" ht="17.25" customHeight="1">
      <c r="A23" s="12" t="s">
        <v>25</v>
      </c>
      <c r="B23" s="13">
        <v>1059</v>
      </c>
      <c r="C23" s="13">
        <v>1384</v>
      </c>
      <c r="D23" s="13">
        <v>1099</v>
      </c>
      <c r="E23" s="13">
        <v>994</v>
      </c>
      <c r="F23" s="13">
        <v>1009</v>
      </c>
      <c r="G23" s="13">
        <v>1869</v>
      </c>
      <c r="H23" s="13">
        <v>1434</v>
      </c>
      <c r="I23" s="13">
        <v>258</v>
      </c>
      <c r="J23" s="13">
        <v>407</v>
      </c>
      <c r="K23" s="11">
        <f t="shared" si="4"/>
        <v>9513</v>
      </c>
    </row>
    <row r="24" spans="1:11" ht="17.25" customHeight="1">
      <c r="A24" s="16" t="s">
        <v>26</v>
      </c>
      <c r="B24" s="13">
        <f>+B25+B26</f>
        <v>76301</v>
      </c>
      <c r="C24" s="13">
        <f aca="true" t="shared" si="7" ref="C24:J24">+C25+C26</f>
        <v>111594</v>
      </c>
      <c r="D24" s="13">
        <f t="shared" si="7"/>
        <v>128164</v>
      </c>
      <c r="E24" s="13">
        <f t="shared" si="7"/>
        <v>79823</v>
      </c>
      <c r="F24" s="13">
        <f t="shared" si="7"/>
        <v>92102</v>
      </c>
      <c r="G24" s="13">
        <f t="shared" si="7"/>
        <v>128147</v>
      </c>
      <c r="H24" s="13">
        <f t="shared" si="7"/>
        <v>65244</v>
      </c>
      <c r="I24" s="13">
        <f t="shared" si="7"/>
        <v>22563</v>
      </c>
      <c r="J24" s="13">
        <f t="shared" si="7"/>
        <v>53709</v>
      </c>
      <c r="K24" s="11">
        <f t="shared" si="4"/>
        <v>757647</v>
      </c>
    </row>
    <row r="25" spans="1:12" ht="17.25" customHeight="1">
      <c r="A25" s="12" t="s">
        <v>115</v>
      </c>
      <c r="B25" s="13">
        <v>68083</v>
      </c>
      <c r="C25" s="13">
        <v>102547</v>
      </c>
      <c r="D25" s="13">
        <v>118987</v>
      </c>
      <c r="E25" s="13">
        <v>73974</v>
      </c>
      <c r="F25" s="13">
        <v>84211</v>
      </c>
      <c r="G25" s="13">
        <v>117482</v>
      </c>
      <c r="H25" s="13">
        <v>59594</v>
      </c>
      <c r="I25" s="13">
        <v>21402</v>
      </c>
      <c r="J25" s="13">
        <v>49164</v>
      </c>
      <c r="K25" s="11">
        <f t="shared" si="4"/>
        <v>695444</v>
      </c>
      <c r="L25" s="50"/>
    </row>
    <row r="26" spans="1:12" ht="17.25" customHeight="1">
      <c r="A26" s="12" t="s">
        <v>116</v>
      </c>
      <c r="B26" s="13">
        <v>8218</v>
      </c>
      <c r="C26" s="13">
        <v>9047</v>
      </c>
      <c r="D26" s="13">
        <v>9177</v>
      </c>
      <c r="E26" s="13">
        <v>5849</v>
      </c>
      <c r="F26" s="13">
        <v>7891</v>
      </c>
      <c r="G26" s="13">
        <v>10665</v>
      </c>
      <c r="H26" s="13">
        <v>5650</v>
      </c>
      <c r="I26" s="13">
        <v>1161</v>
      </c>
      <c r="J26" s="13">
        <v>4545</v>
      </c>
      <c r="K26" s="11">
        <f t="shared" si="4"/>
        <v>62203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5215</v>
      </c>
      <c r="I27" s="11">
        <v>0</v>
      </c>
      <c r="J27" s="11">
        <v>0</v>
      </c>
      <c r="K27" s="11">
        <f t="shared" si="4"/>
        <v>5215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20454.91</v>
      </c>
      <c r="I35" s="19">
        <v>0</v>
      </c>
      <c r="J35" s="19">
        <v>0</v>
      </c>
      <c r="K35" s="23">
        <f>SUM(B35:J35)</f>
        <v>20454.91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1595721.29</v>
      </c>
      <c r="C47" s="22">
        <f aca="true" t="shared" si="12" ref="C47:H47">+C48+C57</f>
        <v>2251977.14</v>
      </c>
      <c r="D47" s="22">
        <f t="shared" si="12"/>
        <v>2679526.29</v>
      </c>
      <c r="E47" s="22">
        <f t="shared" si="12"/>
        <v>1560847.17</v>
      </c>
      <c r="F47" s="22">
        <f t="shared" si="12"/>
        <v>2093050.8</v>
      </c>
      <c r="G47" s="22">
        <f t="shared" si="12"/>
        <v>3036809.52</v>
      </c>
      <c r="H47" s="22">
        <f t="shared" si="12"/>
        <v>1561316.58</v>
      </c>
      <c r="I47" s="22">
        <f>+I48+I57</f>
        <v>560332.71</v>
      </c>
      <c r="J47" s="22">
        <f>+J48+J57</f>
        <v>941681.1900000001</v>
      </c>
      <c r="K47" s="22">
        <f>SUM(B47:J47)</f>
        <v>16281262.69</v>
      </c>
    </row>
    <row r="48" spans="1:11" ht="17.25" customHeight="1">
      <c r="A48" s="16" t="s">
        <v>108</v>
      </c>
      <c r="B48" s="23">
        <f>SUM(B49:B56)</f>
        <v>1578052.96</v>
      </c>
      <c r="C48" s="23">
        <f aca="true" t="shared" si="13" ref="C48:J48">SUM(C49:C56)</f>
        <v>2227015.42</v>
      </c>
      <c r="D48" s="23">
        <f t="shared" si="13"/>
        <v>2654268.08</v>
      </c>
      <c r="E48" s="23">
        <f t="shared" si="13"/>
        <v>1537910.16</v>
      </c>
      <c r="F48" s="23">
        <f t="shared" si="13"/>
        <v>2069739.82</v>
      </c>
      <c r="G48" s="23">
        <f t="shared" si="13"/>
        <v>3007217.58</v>
      </c>
      <c r="H48" s="23">
        <f t="shared" si="13"/>
        <v>1540973.21</v>
      </c>
      <c r="I48" s="23">
        <f t="shared" si="13"/>
        <v>560332.71</v>
      </c>
      <c r="J48" s="23">
        <f t="shared" si="13"/>
        <v>927799.66</v>
      </c>
      <c r="K48" s="23">
        <f aca="true" t="shared" si="14" ref="K48:K57">SUM(B48:J48)</f>
        <v>16103309.600000001</v>
      </c>
    </row>
    <row r="49" spans="1:11" ht="17.25" customHeight="1">
      <c r="A49" s="34" t="s">
        <v>43</v>
      </c>
      <c r="B49" s="23">
        <f aca="true" t="shared" si="15" ref="B49:H49">ROUND(B30*B7,2)</f>
        <v>1576607.24</v>
      </c>
      <c r="C49" s="23">
        <f t="shared" si="15"/>
        <v>2219714.38</v>
      </c>
      <c r="D49" s="23">
        <f t="shared" si="15"/>
        <v>2651562.49</v>
      </c>
      <c r="E49" s="23">
        <f t="shared" si="15"/>
        <v>1536762.25</v>
      </c>
      <c r="F49" s="23">
        <f t="shared" si="15"/>
        <v>2067663.24</v>
      </c>
      <c r="G49" s="23">
        <f t="shared" si="15"/>
        <v>3004366.97</v>
      </c>
      <c r="H49" s="23">
        <f t="shared" si="15"/>
        <v>1519185.16</v>
      </c>
      <c r="I49" s="23">
        <f>ROUND(I30*I7,2)</f>
        <v>559266.99</v>
      </c>
      <c r="J49" s="23">
        <f>ROUND(J30*J7,2)</f>
        <v>925582.62</v>
      </c>
      <c r="K49" s="23">
        <f t="shared" si="14"/>
        <v>16060711.34</v>
      </c>
    </row>
    <row r="50" spans="1:11" ht="17.25" customHeight="1">
      <c r="A50" s="34" t="s">
        <v>44</v>
      </c>
      <c r="B50" s="19">
        <v>0</v>
      </c>
      <c r="C50" s="23">
        <f>ROUND(C31*C7,2)</f>
        <v>4933.92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4933.92</v>
      </c>
    </row>
    <row r="51" spans="1:11" ht="17.25" customHeight="1">
      <c r="A51" s="64" t="s">
        <v>104</v>
      </c>
      <c r="B51" s="65">
        <f aca="true" t="shared" si="16" ref="B51:H51">ROUND(B32*B7,2)</f>
        <v>-2645.96</v>
      </c>
      <c r="C51" s="65">
        <f t="shared" si="16"/>
        <v>-3406.6</v>
      </c>
      <c r="D51" s="65">
        <f t="shared" si="16"/>
        <v>-3680.17</v>
      </c>
      <c r="E51" s="65">
        <f t="shared" si="16"/>
        <v>-2297.49</v>
      </c>
      <c r="F51" s="65">
        <f t="shared" si="16"/>
        <v>-3204.94</v>
      </c>
      <c r="G51" s="65">
        <f t="shared" si="16"/>
        <v>-4579.47</v>
      </c>
      <c r="H51" s="65">
        <f t="shared" si="16"/>
        <v>-2381.9</v>
      </c>
      <c r="I51" s="19">
        <v>0</v>
      </c>
      <c r="J51" s="19">
        <v>0</v>
      </c>
      <c r="K51" s="65">
        <f>SUM(B51:J51)</f>
        <v>-22196.530000000002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20454.91</v>
      </c>
      <c r="I53" s="31">
        <f>+I35</f>
        <v>0</v>
      </c>
      <c r="J53" s="31">
        <f>+J35</f>
        <v>0</v>
      </c>
      <c r="K53" s="23">
        <f t="shared" si="14"/>
        <v>20454.91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17668.33</v>
      </c>
      <c r="C57" s="36">
        <v>24961.72</v>
      </c>
      <c r="D57" s="36">
        <v>25258.21</v>
      </c>
      <c r="E57" s="36">
        <v>22937.01</v>
      </c>
      <c r="F57" s="36">
        <v>23310.98</v>
      </c>
      <c r="G57" s="36">
        <v>29591.94</v>
      </c>
      <c r="H57" s="36">
        <v>20343.37</v>
      </c>
      <c r="I57" s="19">
        <v>0</v>
      </c>
      <c r="J57" s="36">
        <v>13881.53</v>
      </c>
      <c r="K57" s="36">
        <f t="shared" si="14"/>
        <v>177953.09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-246073.96</v>
      </c>
      <c r="C61" s="35">
        <f t="shared" si="17"/>
        <v>-251611.24</v>
      </c>
      <c r="D61" s="35">
        <f t="shared" si="17"/>
        <v>-244937.53</v>
      </c>
      <c r="E61" s="35">
        <f t="shared" si="17"/>
        <v>-304449.54000000004</v>
      </c>
      <c r="F61" s="35">
        <f t="shared" si="17"/>
        <v>-302703.16</v>
      </c>
      <c r="G61" s="35">
        <f t="shared" si="17"/>
        <v>-343215.1</v>
      </c>
      <c r="H61" s="35">
        <f t="shared" si="17"/>
        <v>-217133.07</v>
      </c>
      <c r="I61" s="35">
        <f t="shared" si="17"/>
        <v>-104953.96</v>
      </c>
      <c r="J61" s="35">
        <f t="shared" si="17"/>
        <v>-84187.22</v>
      </c>
      <c r="K61" s="35">
        <f>SUM(B61:J61)</f>
        <v>-2099264.78</v>
      </c>
    </row>
    <row r="62" spans="1:11" ht="18.75" customHeight="1">
      <c r="A62" s="16" t="s">
        <v>74</v>
      </c>
      <c r="B62" s="35">
        <f aca="true" t="shared" si="18" ref="B62:J62">B63+B64+B65+B66+B67+B68</f>
        <v>-228144.52</v>
      </c>
      <c r="C62" s="35">
        <f t="shared" si="18"/>
        <v>-225982.74</v>
      </c>
      <c r="D62" s="35">
        <f t="shared" si="18"/>
        <v>-220516.21</v>
      </c>
      <c r="E62" s="35">
        <f t="shared" si="18"/>
        <v>-287157.32</v>
      </c>
      <c r="F62" s="35">
        <f t="shared" si="18"/>
        <v>-277892.83999999997</v>
      </c>
      <c r="G62" s="35">
        <f t="shared" si="18"/>
        <v>-306091.48</v>
      </c>
      <c r="H62" s="35">
        <f t="shared" si="18"/>
        <v>-200184</v>
      </c>
      <c r="I62" s="35">
        <f t="shared" si="18"/>
        <v>-36432</v>
      </c>
      <c r="J62" s="35">
        <f t="shared" si="18"/>
        <v>-72080</v>
      </c>
      <c r="K62" s="35">
        <f aca="true" t="shared" si="19" ref="K62:K91">SUM(B62:J62)</f>
        <v>-1854481.1099999999</v>
      </c>
    </row>
    <row r="63" spans="1:11" ht="18.75" customHeight="1">
      <c r="A63" s="12" t="s">
        <v>75</v>
      </c>
      <c r="B63" s="35">
        <f>-ROUND(B9*$D$3,2)</f>
        <v>-161824</v>
      </c>
      <c r="C63" s="35">
        <f aca="true" t="shared" si="20" ref="C63:J63">-ROUND(C9*$D$3,2)</f>
        <v>-217156</v>
      </c>
      <c r="D63" s="35">
        <f t="shared" si="20"/>
        <v>-191556</v>
      </c>
      <c r="E63" s="35">
        <f t="shared" si="20"/>
        <v>-150748</v>
      </c>
      <c r="F63" s="35">
        <f t="shared" si="20"/>
        <v>-168880</v>
      </c>
      <c r="G63" s="35">
        <f t="shared" si="20"/>
        <v>-223892</v>
      </c>
      <c r="H63" s="35">
        <f t="shared" si="20"/>
        <v>-200184</v>
      </c>
      <c r="I63" s="35">
        <f t="shared" si="20"/>
        <v>-36432</v>
      </c>
      <c r="J63" s="35">
        <f t="shared" si="20"/>
        <v>-72080</v>
      </c>
      <c r="K63" s="35">
        <f t="shared" si="19"/>
        <v>-1422752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-776</v>
      </c>
      <c r="C65" s="35">
        <v>-96</v>
      </c>
      <c r="D65" s="35">
        <v>-304</v>
      </c>
      <c r="E65" s="35">
        <v>-676</v>
      </c>
      <c r="F65" s="35">
        <v>-604</v>
      </c>
      <c r="G65" s="35">
        <v>-224</v>
      </c>
      <c r="H65" s="19">
        <v>0</v>
      </c>
      <c r="I65" s="19">
        <v>0</v>
      </c>
      <c r="J65" s="19">
        <v>0</v>
      </c>
      <c r="K65" s="35">
        <f t="shared" si="19"/>
        <v>-2680</v>
      </c>
    </row>
    <row r="66" spans="1:11" ht="18.75" customHeight="1">
      <c r="A66" s="12" t="s">
        <v>105</v>
      </c>
      <c r="B66" s="35">
        <v>-23396</v>
      </c>
      <c r="C66" s="35">
        <v>-5628</v>
      </c>
      <c r="D66" s="35">
        <v>-7468</v>
      </c>
      <c r="E66" s="35">
        <v>-14836</v>
      </c>
      <c r="F66" s="35">
        <v>-8148</v>
      </c>
      <c r="G66" s="35">
        <v>-9476</v>
      </c>
      <c r="H66" s="19">
        <v>0</v>
      </c>
      <c r="I66" s="19">
        <v>0</v>
      </c>
      <c r="J66" s="19">
        <v>0</v>
      </c>
      <c r="K66" s="35">
        <f t="shared" si="19"/>
        <v>-68952</v>
      </c>
    </row>
    <row r="67" spans="1:11" ht="18.75" customHeight="1">
      <c r="A67" s="12" t="s">
        <v>52</v>
      </c>
      <c r="B67" s="35">
        <v>-42148.52</v>
      </c>
      <c r="C67" s="35">
        <v>-3102.74</v>
      </c>
      <c r="D67" s="35">
        <v>-21188.21</v>
      </c>
      <c r="E67" s="35">
        <v>-120897.32</v>
      </c>
      <c r="F67" s="35">
        <v>-100260.84</v>
      </c>
      <c r="G67" s="35">
        <v>-72499.48</v>
      </c>
      <c r="H67" s="19">
        <v>0</v>
      </c>
      <c r="I67" s="19">
        <v>0</v>
      </c>
      <c r="J67" s="19">
        <v>0</v>
      </c>
      <c r="K67" s="35">
        <f t="shared" si="19"/>
        <v>-360097.11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-17929.44</v>
      </c>
      <c r="C69" s="65">
        <f>SUM(C70:C102)</f>
        <v>-25628.5</v>
      </c>
      <c r="D69" s="65">
        <f>SUM(D70:D102)</f>
        <v>-24421.32</v>
      </c>
      <c r="E69" s="65">
        <f aca="true" t="shared" si="21" ref="E69:J69">SUM(E70:E102)</f>
        <v>-17292.22</v>
      </c>
      <c r="F69" s="65">
        <f t="shared" si="21"/>
        <v>-24810.32</v>
      </c>
      <c r="G69" s="65">
        <f t="shared" si="21"/>
        <v>-37123.62</v>
      </c>
      <c r="H69" s="65">
        <f t="shared" si="21"/>
        <v>-16705.56</v>
      </c>
      <c r="I69" s="65">
        <f t="shared" si="21"/>
        <v>-68521.96</v>
      </c>
      <c r="J69" s="65">
        <f t="shared" si="21"/>
        <v>-12107.22</v>
      </c>
      <c r="K69" s="65">
        <f t="shared" si="19"/>
        <v>-244540.16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-52.39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-65.19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5">
        <v>-2649.18</v>
      </c>
      <c r="J72" s="19">
        <v>0</v>
      </c>
      <c r="K72" s="65">
        <f t="shared" si="19"/>
        <v>-4252.75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5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65">
        <v>-243.51</v>
      </c>
      <c r="I103" s="19">
        <v>0</v>
      </c>
      <c r="J103" s="19">
        <v>0</v>
      </c>
      <c r="K103" s="46">
        <f>SUM(B103:J103)</f>
        <v>-243.51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1349647.33</v>
      </c>
      <c r="C106" s="24">
        <f t="shared" si="22"/>
        <v>2000365.9</v>
      </c>
      <c r="D106" s="24">
        <f t="shared" si="22"/>
        <v>2434588.7600000002</v>
      </c>
      <c r="E106" s="24">
        <f t="shared" si="22"/>
        <v>1256397.63</v>
      </c>
      <c r="F106" s="24">
        <f t="shared" si="22"/>
        <v>1790347.64</v>
      </c>
      <c r="G106" s="24">
        <f t="shared" si="22"/>
        <v>2693594.42</v>
      </c>
      <c r="H106" s="24">
        <f t="shared" si="22"/>
        <v>1344183.51</v>
      </c>
      <c r="I106" s="24">
        <f>+I107+I108</f>
        <v>455378.74999999994</v>
      </c>
      <c r="J106" s="24">
        <f>+J107+J108</f>
        <v>857493.9700000001</v>
      </c>
      <c r="K106" s="46">
        <f>SUM(B106:J106)</f>
        <v>14181997.91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1331979</v>
      </c>
      <c r="C107" s="24">
        <f t="shared" si="23"/>
        <v>1975404.18</v>
      </c>
      <c r="D107" s="24">
        <f t="shared" si="23"/>
        <v>2409330.5500000003</v>
      </c>
      <c r="E107" s="24">
        <f t="shared" si="23"/>
        <v>1233460.6199999999</v>
      </c>
      <c r="F107" s="24">
        <f t="shared" si="23"/>
        <v>1767036.66</v>
      </c>
      <c r="G107" s="24">
        <f t="shared" si="23"/>
        <v>2664002.48</v>
      </c>
      <c r="H107" s="24">
        <f t="shared" si="23"/>
        <v>1323840.14</v>
      </c>
      <c r="I107" s="24">
        <f t="shared" si="23"/>
        <v>455378.74999999994</v>
      </c>
      <c r="J107" s="24">
        <f t="shared" si="23"/>
        <v>843612.4400000001</v>
      </c>
      <c r="K107" s="46">
        <f>SUM(B107:J107)</f>
        <v>14004044.82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17668.33</v>
      </c>
      <c r="C108" s="24">
        <f t="shared" si="24"/>
        <v>24961.72</v>
      </c>
      <c r="D108" s="24">
        <f t="shared" si="24"/>
        <v>25258.21</v>
      </c>
      <c r="E108" s="24">
        <f t="shared" si="24"/>
        <v>22937.01</v>
      </c>
      <c r="F108" s="24">
        <f t="shared" si="24"/>
        <v>23310.98</v>
      </c>
      <c r="G108" s="24">
        <f t="shared" si="24"/>
        <v>29591.94</v>
      </c>
      <c r="H108" s="24">
        <f t="shared" si="24"/>
        <v>20343.37</v>
      </c>
      <c r="I108" s="19">
        <f t="shared" si="24"/>
        <v>0</v>
      </c>
      <c r="J108" s="24">
        <f t="shared" si="24"/>
        <v>13881.53</v>
      </c>
      <c r="K108" s="46">
        <f>SUM(B108:J108)</f>
        <v>177953.09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14181997.870000001</v>
      </c>
      <c r="L114" s="52"/>
    </row>
    <row r="115" spans="1:11" ht="18.75" customHeight="1">
      <c r="A115" s="26" t="s">
        <v>70</v>
      </c>
      <c r="B115" s="27">
        <v>178070.11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178070.11</v>
      </c>
    </row>
    <row r="116" spans="1:11" ht="18.75" customHeight="1">
      <c r="A116" s="26" t="s">
        <v>71</v>
      </c>
      <c r="B116" s="27">
        <v>1171577.22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1171577.22</v>
      </c>
    </row>
    <row r="117" spans="1:11" ht="18.75" customHeight="1">
      <c r="A117" s="26" t="s">
        <v>72</v>
      </c>
      <c r="B117" s="38">
        <v>0</v>
      </c>
      <c r="C117" s="27">
        <f>+C106</f>
        <v>2000365.9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2000365.9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2265935.17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2265935.17</v>
      </c>
    </row>
    <row r="119" spans="1:11" ht="18.75" customHeight="1">
      <c r="A119" s="26" t="s">
        <v>119</v>
      </c>
      <c r="B119" s="38">
        <v>0</v>
      </c>
      <c r="C119" s="38">
        <v>0</v>
      </c>
      <c r="D119" s="27">
        <v>168653.59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168653.59</v>
      </c>
    </row>
    <row r="120" spans="1:11" ht="18.75" customHeight="1">
      <c r="A120" s="26" t="s">
        <v>120</v>
      </c>
      <c r="B120" s="38">
        <v>0</v>
      </c>
      <c r="C120" s="38">
        <v>0</v>
      </c>
      <c r="D120" s="38">
        <v>0</v>
      </c>
      <c r="E120" s="27">
        <v>1130757.87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1130757.87</v>
      </c>
    </row>
    <row r="121" spans="1:11" ht="18.75" customHeight="1">
      <c r="A121" s="26" t="s">
        <v>121</v>
      </c>
      <c r="B121" s="38">
        <v>0</v>
      </c>
      <c r="C121" s="38">
        <v>0</v>
      </c>
      <c r="D121" s="38">
        <v>0</v>
      </c>
      <c r="E121" s="27">
        <v>125639.76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125639.76</v>
      </c>
    </row>
    <row r="122" spans="1:11" ht="18.75" customHeight="1">
      <c r="A122" s="26" t="s">
        <v>122</v>
      </c>
      <c r="B122" s="38">
        <v>0</v>
      </c>
      <c r="C122" s="38">
        <v>0</v>
      </c>
      <c r="D122" s="38">
        <v>0</v>
      </c>
      <c r="E122" s="38">
        <v>0</v>
      </c>
      <c r="F122" s="27">
        <v>355678.7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355678.7</v>
      </c>
    </row>
    <row r="123" spans="1:11" ht="18.75" customHeight="1">
      <c r="A123" s="26" t="s">
        <v>123</v>
      </c>
      <c r="B123" s="38">
        <v>0</v>
      </c>
      <c r="C123" s="38">
        <v>0</v>
      </c>
      <c r="D123" s="38">
        <v>0</v>
      </c>
      <c r="E123" s="38">
        <v>0</v>
      </c>
      <c r="F123" s="27">
        <v>652395.19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652395.19</v>
      </c>
    </row>
    <row r="124" spans="1:11" ht="18.75" customHeight="1">
      <c r="A124" s="26" t="s">
        <v>124</v>
      </c>
      <c r="B124" s="38">
        <v>0</v>
      </c>
      <c r="C124" s="38">
        <v>0</v>
      </c>
      <c r="D124" s="38">
        <v>0</v>
      </c>
      <c r="E124" s="38">
        <v>0</v>
      </c>
      <c r="F124" s="27">
        <v>87828.34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87828.34</v>
      </c>
    </row>
    <row r="125" spans="1:11" ht="18.75" customHeight="1">
      <c r="A125" s="26" t="s">
        <v>125</v>
      </c>
      <c r="B125" s="66">
        <v>0</v>
      </c>
      <c r="C125" s="66">
        <v>0</v>
      </c>
      <c r="D125" s="66">
        <v>0</v>
      </c>
      <c r="E125" s="66">
        <v>0</v>
      </c>
      <c r="F125" s="67">
        <v>694445.4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694445.4</v>
      </c>
    </row>
    <row r="126" spans="1:11" ht="18.75" customHeight="1">
      <c r="A126" s="26" t="s">
        <v>126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792478.4</v>
      </c>
      <c r="H126" s="38">
        <v>0</v>
      </c>
      <c r="I126" s="38">
        <v>0</v>
      </c>
      <c r="J126" s="38">
        <v>0</v>
      </c>
      <c r="K126" s="39">
        <f t="shared" si="25"/>
        <v>792478.4</v>
      </c>
    </row>
    <row r="127" spans="1:11" ht="18.75" customHeight="1">
      <c r="A127" s="26" t="s">
        <v>127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63939.85</v>
      </c>
      <c r="H127" s="38">
        <v>0</v>
      </c>
      <c r="I127" s="38">
        <v>0</v>
      </c>
      <c r="J127" s="38">
        <v>0</v>
      </c>
      <c r="K127" s="39">
        <f t="shared" si="25"/>
        <v>63939.85</v>
      </c>
    </row>
    <row r="128" spans="1:11" ht="18.75" customHeight="1">
      <c r="A128" s="26" t="s">
        <v>128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387480.18</v>
      </c>
      <c r="H128" s="38">
        <v>0</v>
      </c>
      <c r="I128" s="38">
        <v>0</v>
      </c>
      <c r="J128" s="38">
        <v>0</v>
      </c>
      <c r="K128" s="39">
        <f t="shared" si="25"/>
        <v>387480.18</v>
      </c>
    </row>
    <row r="129" spans="1:11" ht="18.75" customHeight="1">
      <c r="A129" s="26" t="s">
        <v>129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379297.21</v>
      </c>
      <c r="H129" s="38">
        <v>0</v>
      </c>
      <c r="I129" s="38">
        <v>0</v>
      </c>
      <c r="J129" s="38">
        <v>0</v>
      </c>
      <c r="K129" s="39">
        <f t="shared" si="25"/>
        <v>379297.21</v>
      </c>
    </row>
    <row r="130" spans="1:11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1070398.76</v>
      </c>
      <c r="H130" s="38">
        <v>0</v>
      </c>
      <c r="I130" s="38">
        <v>0</v>
      </c>
      <c r="J130" s="38">
        <v>0</v>
      </c>
      <c r="K130" s="39">
        <f t="shared" si="25"/>
        <v>1070398.76</v>
      </c>
    </row>
    <row r="131" spans="1:11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485194.86</v>
      </c>
      <c r="I131" s="38">
        <v>0</v>
      </c>
      <c r="J131" s="38">
        <v>0</v>
      </c>
      <c r="K131" s="39">
        <f t="shared" si="25"/>
        <v>485194.86</v>
      </c>
    </row>
    <row r="132" spans="1:11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858988.64</v>
      </c>
      <c r="I132" s="38">
        <v>0</v>
      </c>
      <c r="J132" s="38">
        <v>0</v>
      </c>
      <c r="K132" s="39">
        <f t="shared" si="25"/>
        <v>858988.64</v>
      </c>
    </row>
    <row r="133" spans="1:11" ht="18.75" customHeight="1">
      <c r="A133" s="26" t="s">
        <v>133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455378.75</v>
      </c>
      <c r="J133" s="38"/>
      <c r="K133" s="39">
        <f t="shared" si="25"/>
        <v>455378.75</v>
      </c>
    </row>
    <row r="134" spans="1:11" ht="18.75" customHeight="1">
      <c r="A134" s="74" t="s">
        <v>134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857493.97</v>
      </c>
      <c r="K134" s="42">
        <f t="shared" si="25"/>
        <v>857493.97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2018-02-08T11:45:51Z</dcterms:modified>
  <cp:category/>
  <cp:version/>
  <cp:contentType/>
  <cp:contentStatus/>
</cp:coreProperties>
</file>