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<sst xmlns="http://schemas.openxmlformats.org/spreadsheetml/2006/main" count="112" uniqueCount="110">
  <si>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</si>
  <si>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</si>
  <si>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</si>
  <si>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</si>
  <si>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</si>
  <si>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</si>
  <si>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</si>
  <si>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</si>
  <si>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</si>
  <si>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</si>
  <si>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</si>
  <si>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</si>
  <si>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</si>
  <si>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</si>
  <si>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</si>
  <si>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</si>
  <si>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</si>
  <si>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</si>
  <si>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</si>
  <si>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</si>
  <si>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</si>
  <si>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</si>
  <si>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</si>
  <si>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</si>
  <si>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</si>
  <si>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</si>
  <si>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</si>
  <si>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</si>
  <si>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</si>
  <si>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</si>
  <si>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</si>
  <si>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</si>
  <si>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</si>
  <si>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</si>
  <si>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</si>
  <si>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</si>
  <si>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</si>
  <si>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</si>
  <si>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</si>
  <si>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</si>
  <si>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</si>
  <si>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</si>
  <si>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</si>
  <si>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</si>
  <si>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</si>
  <si>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</si>
  <si>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</si>
  <si>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</si>
  <si>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</si>
  <si>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</si>
  <si>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</si>
  <si>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</si>
  <si>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</si>
  <si>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</si>
  <si>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</si>
  <si>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</si>
  <si>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</si>
  <si>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</si>
  <si>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</si>
  <si>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</si>
  <si>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</si>
  <si>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</si>
  <si>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</si>
  <si>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</si>
  <si>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</si>
  <si>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</si>
  <si>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</si>
  <si>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</si>
  <si>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</si>
  <si>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</si>
  <si>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</si>
  <si>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</si>
  <si>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</si>
  <si>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</si>
  <si>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</si>
  <si>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</si>
  <si>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</si>
  <si>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</si>
  <si>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</si>
  <si>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</si>
  <si>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</si>
  <si>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</si>
  <si>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</si>
  <si>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</si>
  <si>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</si>
  <si>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</si>
  <si>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</si>
  <si>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</si>
  <si>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</si>
  <si>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</si>
  <si>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</si>
  <si>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</si>
  <si>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</si>
  <si>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</si>
  <si>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</si>
  <si>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</si>
  <si>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</si>
  <si>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</si>
  <si>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</si>
  <si>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</si>
  <si>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</si>
  <si>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</si>
  <si>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</si>
  <si>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</si>
  <si>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</si>
  <si>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</si>
  <si>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</si>
  <si>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</si>
  <si>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</si>
  <si>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07/08/18 - VENCIMENTO 14/08/18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</si>
</sst>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528882</v>
      </c>
      <c r="C7" s="10">
        <f>C8+C20+C24</f>
        <v>382123</v>
      </c>
      <c r="D7" s="10">
        <f>D8+D20+D24</f>
        <v>400083</v>
      </c>
      <c r="E7" s="10">
        <f>E8+E20+E24</f>
        <v>69487</v>
      </c>
      <c r="F7" s="10">
        <f aca="true" t="shared" si="0" ref="F7:N7">F8+F20+F24</f>
        <v>344034</v>
      </c>
      <c r="G7" s="10">
        <f t="shared" si="0"/>
        <v>522434</v>
      </c>
      <c r="H7" s="10">
        <f>H8+H20+H24</f>
        <v>376510</v>
      </c>
      <c r="I7" s="10">
        <f>I8+I20+I24</f>
        <v>99813</v>
      </c>
      <c r="J7" s="10">
        <f>J8+J20+J24</f>
        <v>416096</v>
      </c>
      <c r="K7" s="10">
        <f>K8+K20+K24</f>
        <v>317290</v>
      </c>
      <c r="L7" s="10">
        <f>L8+L20+L24</f>
        <v>379180</v>
      </c>
      <c r="M7" s="10">
        <f t="shared" si="0"/>
        <v>152944</v>
      </c>
      <c r="N7" s="10">
        <f t="shared" si="0"/>
        <v>94596</v>
      </c>
      <c r="O7" s="10">
        <f>+O8+O20+O24</f>
        <v>4083472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230269</v>
      </c>
      <c r="C8" s="12">
        <f>+C9+C12+C16</f>
        <v>180892</v>
      </c>
      <c r="D8" s="12">
        <f>+D9+D12+D16</f>
        <v>202990</v>
      </c>
      <c r="E8" s="12">
        <f>+E9+E12+E16</f>
        <v>31615</v>
      </c>
      <c r="F8" s="12">
        <f aca="true" t="shared" si="1" ref="F8:N8">+F9+F12+F16</f>
        <v>164674</v>
      </c>
      <c r="G8" s="12">
        <f t="shared" si="1"/>
        <v>253715</v>
      </c>
      <c r="H8" s="12">
        <f>+H9+H12+H16</f>
        <v>176595</v>
      </c>
      <c r="I8" s="12">
        <f>+I9+I12+I16</f>
        <v>49035</v>
      </c>
      <c r="J8" s="12">
        <f>+J9+J12+J16</f>
        <v>201370</v>
      </c>
      <c r="K8" s="12">
        <f>+K9+K12+K16</f>
        <v>149961</v>
      </c>
      <c r="L8" s="12">
        <f>+L9+L12+L16</f>
        <v>170266</v>
      </c>
      <c r="M8" s="12">
        <f t="shared" si="1"/>
        <v>78584</v>
      </c>
      <c r="N8" s="12">
        <f t="shared" si="1"/>
        <v>50216</v>
      </c>
      <c r="O8" s="12">
        <f>SUM(B8:N8)</f>
        <v>1940182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20997</v>
      </c>
      <c r="C9" s="14">
        <v>21429</v>
      </c>
      <c r="D9" s="14">
        <v>14753</v>
      </c>
      <c r="E9" s="14">
        <v>2722</v>
      </c>
      <c r="F9" s="14">
        <v>12873</v>
      </c>
      <c r="G9" s="14">
        <v>21762</v>
      </c>
      <c r="H9" s="14">
        <v>21137</v>
      </c>
      <c r="I9" s="14">
        <v>5624</v>
      </c>
      <c r="J9" s="14">
        <v>11777</v>
      </c>
      <c r="K9" s="14">
        <v>15771</v>
      </c>
      <c r="L9" s="14">
        <v>13350</v>
      </c>
      <c r="M9" s="14">
        <v>8717</v>
      </c>
      <c r="N9" s="14">
        <v>5911</v>
      </c>
      <c r="O9" s="12">
        <f aca="true" t="shared" si="2" ref="O9:O19">SUM(B9:N9)</f>
        <v>176823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20997</v>
      </c>
      <c r="C10" s="14">
        <f>+C9-C11</f>
        <v>21429</v>
      </c>
      <c r="D10" s="14">
        <f>+D9-D11</f>
        <v>14753</v>
      </c>
      <c r="E10" s="14">
        <f>+E9-E11</f>
        <v>2722</v>
      </c>
      <c r="F10" s="14">
        <f aca="true" t="shared" si="3" ref="F10:N10">+F9-F11</f>
        <v>12873</v>
      </c>
      <c r="G10" s="14">
        <f t="shared" si="3"/>
        <v>21762</v>
      </c>
      <c r="H10" s="14">
        <f>+H9-H11</f>
        <v>21137</v>
      </c>
      <c r="I10" s="14">
        <f>+I9-I11</f>
        <v>5624</v>
      </c>
      <c r="J10" s="14">
        <f>+J9-J11</f>
        <v>11777</v>
      </c>
      <c r="K10" s="14">
        <f>+K9-K11</f>
        <v>15771</v>
      </c>
      <c r="L10" s="14">
        <f>+L9-L11</f>
        <v>13350</v>
      </c>
      <c r="M10" s="14">
        <f t="shared" si="3"/>
        <v>8717</v>
      </c>
      <c r="N10" s="14">
        <f t="shared" si="3"/>
        <v>5911</v>
      </c>
      <c r="O10" s="12">
        <f t="shared" si="2"/>
        <v>176823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199207</v>
      </c>
      <c r="C12" s="14">
        <f>C13+C14+C15</f>
        <v>151640</v>
      </c>
      <c r="D12" s="14">
        <f>D13+D14+D15</f>
        <v>180053</v>
      </c>
      <c r="E12" s="14">
        <f>E13+E14+E15</f>
        <v>27646</v>
      </c>
      <c r="F12" s="14">
        <f aca="true" t="shared" si="4" ref="F12:N12">F13+F14+F15</f>
        <v>144208</v>
      </c>
      <c r="G12" s="14">
        <f t="shared" si="4"/>
        <v>219803</v>
      </c>
      <c r="H12" s="14">
        <f>H13+H14+H15</f>
        <v>148015</v>
      </c>
      <c r="I12" s="14">
        <f>I13+I14+I15</f>
        <v>41257</v>
      </c>
      <c r="J12" s="14">
        <f>J13+J14+J15</f>
        <v>179953</v>
      </c>
      <c r="K12" s="14">
        <f>K13+K14+K15</f>
        <v>127498</v>
      </c>
      <c r="L12" s="14">
        <f>L13+L14+L15</f>
        <v>148433</v>
      </c>
      <c r="M12" s="14">
        <f t="shared" si="4"/>
        <v>66784</v>
      </c>
      <c r="N12" s="14">
        <f t="shared" si="4"/>
        <v>42576</v>
      </c>
      <c r="O12" s="12">
        <f t="shared" si="2"/>
        <v>1677073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93606</v>
      </c>
      <c r="C13" s="14">
        <v>71476</v>
      </c>
      <c r="D13" s="14">
        <v>83001</v>
      </c>
      <c r="E13" s="14">
        <v>12948</v>
      </c>
      <c r="F13" s="14">
        <v>66378</v>
      </c>
      <c r="G13" s="14">
        <v>101927</v>
      </c>
      <c r="H13" s="14">
        <v>71634</v>
      </c>
      <c r="I13" s="14">
        <v>20137</v>
      </c>
      <c r="J13" s="14">
        <v>85460</v>
      </c>
      <c r="K13" s="14">
        <v>58770</v>
      </c>
      <c r="L13" s="14">
        <v>68471</v>
      </c>
      <c r="M13" s="14">
        <v>30080</v>
      </c>
      <c r="N13" s="14">
        <v>18673</v>
      </c>
      <c r="O13" s="12">
        <f t="shared" si="2"/>
        <v>782561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98713</v>
      </c>
      <c r="C14" s="14">
        <v>72063</v>
      </c>
      <c r="D14" s="14">
        <v>92293</v>
      </c>
      <c r="E14" s="14">
        <v>13466</v>
      </c>
      <c r="F14" s="14">
        <v>71994</v>
      </c>
      <c r="G14" s="14">
        <v>106175</v>
      </c>
      <c r="H14" s="14">
        <v>70077</v>
      </c>
      <c r="I14" s="14">
        <v>19354</v>
      </c>
      <c r="J14" s="14">
        <v>89884</v>
      </c>
      <c r="K14" s="14">
        <v>63982</v>
      </c>
      <c r="L14" s="14">
        <v>75307</v>
      </c>
      <c r="M14" s="14">
        <v>34166</v>
      </c>
      <c r="N14" s="14">
        <v>22604</v>
      </c>
      <c r="O14" s="12">
        <f t="shared" si="2"/>
        <v>830078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6888</v>
      </c>
      <c r="C15" s="14">
        <v>8101</v>
      </c>
      <c r="D15" s="14">
        <v>4759</v>
      </c>
      <c r="E15" s="14">
        <v>1232</v>
      </c>
      <c r="F15" s="14">
        <v>5836</v>
      </c>
      <c r="G15" s="14">
        <v>11701</v>
      </c>
      <c r="H15" s="14">
        <v>6304</v>
      </c>
      <c r="I15" s="14">
        <v>1766</v>
      </c>
      <c r="J15" s="14">
        <v>4609</v>
      </c>
      <c r="K15" s="14">
        <v>4746</v>
      </c>
      <c r="L15" s="14">
        <v>4655</v>
      </c>
      <c r="M15" s="14">
        <v>2538</v>
      </c>
      <c r="N15" s="14">
        <v>1299</v>
      </c>
      <c r="O15" s="12">
        <f t="shared" si="2"/>
        <v>64434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10065</v>
      </c>
      <c r="C16" s="14">
        <f>C17+C18+C19</f>
        <v>7823</v>
      </c>
      <c r="D16" s="14">
        <f>D17+D18+D19</f>
        <v>8184</v>
      </c>
      <c r="E16" s="14">
        <f>E17+E18+E19</f>
        <v>1247</v>
      </c>
      <c r="F16" s="14">
        <f aca="true" t="shared" si="5" ref="F16:N16">F17+F18+F19</f>
        <v>7593</v>
      </c>
      <c r="G16" s="14">
        <f t="shared" si="5"/>
        <v>12150</v>
      </c>
      <c r="H16" s="14">
        <f>H17+H18+H19</f>
        <v>7443</v>
      </c>
      <c r="I16" s="14">
        <f>I17+I18+I19</f>
        <v>2154</v>
      </c>
      <c r="J16" s="14">
        <f>J17+J18+J19</f>
        <v>9640</v>
      </c>
      <c r="K16" s="14">
        <f>K17+K18+K19</f>
        <v>6692</v>
      </c>
      <c r="L16" s="14">
        <f>L17+L18+L19</f>
        <v>8483</v>
      </c>
      <c r="M16" s="14">
        <f t="shared" si="5"/>
        <v>3083</v>
      </c>
      <c r="N16" s="14">
        <f t="shared" si="5"/>
        <v>1729</v>
      </c>
      <c r="O16" s="12">
        <f t="shared" si="2"/>
        <v>86286</v>
      </c>
    </row>
    <row r="17" spans="1:26" ht="18.75" customHeight="1">
      <c r="A17" s="15" t="s">
        <v>16</v>
      </c>
      <c r="B17" s="14">
        <v>10040</v>
      </c>
      <c r="C17" s="14">
        <v>7806</v>
      </c>
      <c r="D17" s="14">
        <v>8168</v>
      </c>
      <c r="E17" s="14">
        <v>1244</v>
      </c>
      <c r="F17" s="14">
        <v>7587</v>
      </c>
      <c r="G17" s="14">
        <v>12128</v>
      </c>
      <c r="H17" s="14">
        <v>7422</v>
      </c>
      <c r="I17" s="14">
        <v>2153</v>
      </c>
      <c r="J17" s="14">
        <v>9632</v>
      </c>
      <c r="K17" s="14">
        <v>6674</v>
      </c>
      <c r="L17" s="14">
        <v>8465</v>
      </c>
      <c r="M17" s="14">
        <v>3073</v>
      </c>
      <c r="N17" s="14">
        <v>1723</v>
      </c>
      <c r="O17" s="12">
        <f t="shared" si="2"/>
        <v>86115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20</v>
      </c>
      <c r="C18" s="14">
        <v>13</v>
      </c>
      <c r="D18" s="14">
        <v>9</v>
      </c>
      <c r="E18" s="14">
        <v>3</v>
      </c>
      <c r="F18" s="14">
        <v>2</v>
      </c>
      <c r="G18" s="14">
        <v>16</v>
      </c>
      <c r="H18" s="14">
        <v>12</v>
      </c>
      <c r="I18" s="14">
        <v>0</v>
      </c>
      <c r="J18" s="14">
        <v>5</v>
      </c>
      <c r="K18" s="14">
        <v>5</v>
      </c>
      <c r="L18" s="14">
        <v>14</v>
      </c>
      <c r="M18" s="14">
        <v>6</v>
      </c>
      <c r="N18" s="14">
        <v>4</v>
      </c>
      <c r="O18" s="12">
        <f t="shared" si="2"/>
        <v>109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4</v>
      </c>
      <c r="D19" s="14">
        <v>7</v>
      </c>
      <c r="E19" s="14">
        <v>0</v>
      </c>
      <c r="F19" s="14">
        <v>4</v>
      </c>
      <c r="G19" s="14">
        <v>6</v>
      </c>
      <c r="H19" s="14">
        <v>9</v>
      </c>
      <c r="I19" s="14">
        <v>1</v>
      </c>
      <c r="J19" s="14">
        <v>3</v>
      </c>
      <c r="K19" s="14">
        <v>13</v>
      </c>
      <c r="L19" s="14">
        <v>4</v>
      </c>
      <c r="M19" s="14">
        <v>4</v>
      </c>
      <c r="N19" s="14">
        <v>2</v>
      </c>
      <c r="O19" s="12">
        <f t="shared" si="2"/>
        <v>62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144836</v>
      </c>
      <c r="C20" s="18">
        <f>C21+C22+C23</f>
        <v>88756</v>
      </c>
      <c r="D20" s="18">
        <f>D21+D22+D23</f>
        <v>84868</v>
      </c>
      <c r="E20" s="18">
        <f>E21+E22+E23</f>
        <v>14934</v>
      </c>
      <c r="F20" s="18">
        <f aca="true" t="shared" si="6" ref="F20:N20">F21+F22+F23</f>
        <v>76817</v>
      </c>
      <c r="G20" s="18">
        <f t="shared" si="6"/>
        <v>114443</v>
      </c>
      <c r="H20" s="18">
        <f>H21+H22+H23</f>
        <v>96913</v>
      </c>
      <c r="I20" s="18">
        <f>I21+I22+I23</f>
        <v>24826</v>
      </c>
      <c r="J20" s="18">
        <f>J21+J22+J23</f>
        <v>107572</v>
      </c>
      <c r="K20" s="18">
        <f>K21+K22+K23</f>
        <v>77676</v>
      </c>
      <c r="L20" s="18">
        <f>L21+L22+L23</f>
        <v>114536</v>
      </c>
      <c r="M20" s="18">
        <f t="shared" si="6"/>
        <v>43662</v>
      </c>
      <c r="N20" s="18">
        <f t="shared" si="6"/>
        <v>25994</v>
      </c>
      <c r="O20" s="12">
        <f aca="true" t="shared" si="7" ref="O20:O26">SUM(B20:N20)</f>
        <v>1015833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73918</v>
      </c>
      <c r="C21" s="14">
        <v>47964</v>
      </c>
      <c r="D21" s="14">
        <v>43117</v>
      </c>
      <c r="E21" s="14">
        <v>8000</v>
      </c>
      <c r="F21" s="14">
        <v>39408</v>
      </c>
      <c r="G21" s="14">
        <v>59312</v>
      </c>
      <c r="H21" s="14">
        <v>52660</v>
      </c>
      <c r="I21" s="14">
        <v>13692</v>
      </c>
      <c r="J21" s="14">
        <v>56138</v>
      </c>
      <c r="K21" s="14">
        <v>39628</v>
      </c>
      <c r="L21" s="14">
        <v>57805</v>
      </c>
      <c r="M21" s="14">
        <v>22077</v>
      </c>
      <c r="N21" s="14">
        <v>12776</v>
      </c>
      <c r="O21" s="12">
        <f t="shared" si="7"/>
        <v>526495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67583</v>
      </c>
      <c r="C22" s="14">
        <v>38033</v>
      </c>
      <c r="D22" s="14">
        <v>40063</v>
      </c>
      <c r="E22" s="14">
        <v>6475</v>
      </c>
      <c r="F22" s="14">
        <v>35269</v>
      </c>
      <c r="G22" s="14">
        <v>51290</v>
      </c>
      <c r="H22" s="14">
        <v>42009</v>
      </c>
      <c r="I22" s="14">
        <v>10571</v>
      </c>
      <c r="J22" s="14">
        <v>49106</v>
      </c>
      <c r="K22" s="14">
        <v>36142</v>
      </c>
      <c r="L22" s="14">
        <v>54229</v>
      </c>
      <c r="M22" s="14">
        <v>20456</v>
      </c>
      <c r="N22" s="14">
        <v>12683</v>
      </c>
      <c r="O22" s="12">
        <f t="shared" si="7"/>
        <v>463909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3335</v>
      </c>
      <c r="C23" s="14">
        <v>2759</v>
      </c>
      <c r="D23" s="14">
        <v>1688</v>
      </c>
      <c r="E23" s="14">
        <v>459</v>
      </c>
      <c r="F23" s="14">
        <v>2140</v>
      </c>
      <c r="G23" s="14">
        <v>3841</v>
      </c>
      <c r="H23" s="14">
        <v>2244</v>
      </c>
      <c r="I23" s="14">
        <v>563</v>
      </c>
      <c r="J23" s="14">
        <v>2328</v>
      </c>
      <c r="K23" s="14">
        <v>1906</v>
      </c>
      <c r="L23" s="14">
        <v>2502</v>
      </c>
      <c r="M23" s="14">
        <v>1129</v>
      </c>
      <c r="N23" s="14">
        <v>535</v>
      </c>
      <c r="O23" s="12">
        <f t="shared" si="7"/>
        <v>25429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153777</v>
      </c>
      <c r="C24" s="14">
        <f>C25+C26</f>
        <v>112475</v>
      </c>
      <c r="D24" s="14">
        <f>D25+D26</f>
        <v>112225</v>
      </c>
      <c r="E24" s="14">
        <f>E25+E26</f>
        <v>22938</v>
      </c>
      <c r="F24" s="14">
        <f aca="true" t="shared" si="8" ref="F24:N24">F25+F26</f>
        <v>102543</v>
      </c>
      <c r="G24" s="14">
        <f t="shared" si="8"/>
        <v>154276</v>
      </c>
      <c r="H24" s="14">
        <f>H25+H26</f>
        <v>103002</v>
      </c>
      <c r="I24" s="14">
        <f>I25+I26</f>
        <v>25952</v>
      </c>
      <c r="J24" s="14">
        <f>J25+J26</f>
        <v>107154</v>
      </c>
      <c r="K24" s="14">
        <f>K25+K26</f>
        <v>89653</v>
      </c>
      <c r="L24" s="14">
        <f>L25+L26</f>
        <v>94378</v>
      </c>
      <c r="M24" s="14">
        <f t="shared" si="8"/>
        <v>30698</v>
      </c>
      <c r="N24" s="14">
        <f t="shared" si="8"/>
        <v>18386</v>
      </c>
      <c r="O24" s="12">
        <f t="shared" si="7"/>
        <v>1127457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79459</v>
      </c>
      <c r="C25" s="14">
        <v>66257</v>
      </c>
      <c r="D25" s="14">
        <v>63974</v>
      </c>
      <c r="E25" s="14">
        <v>14711</v>
      </c>
      <c r="F25" s="14">
        <v>61970</v>
      </c>
      <c r="G25" s="14">
        <v>96261</v>
      </c>
      <c r="H25" s="14">
        <v>66358</v>
      </c>
      <c r="I25" s="14">
        <v>17628</v>
      </c>
      <c r="J25" s="14">
        <v>56485</v>
      </c>
      <c r="K25" s="14">
        <v>52207</v>
      </c>
      <c r="L25" s="14">
        <v>51322</v>
      </c>
      <c r="M25" s="14">
        <v>17056</v>
      </c>
      <c r="N25" s="14">
        <v>9034</v>
      </c>
      <c r="O25" s="12">
        <f t="shared" si="7"/>
        <v>652722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74318</v>
      </c>
      <c r="C26" s="14">
        <v>46218</v>
      </c>
      <c r="D26" s="14">
        <v>48251</v>
      </c>
      <c r="E26" s="14">
        <v>8227</v>
      </c>
      <c r="F26" s="14">
        <v>40573</v>
      </c>
      <c r="G26" s="14">
        <v>58015</v>
      </c>
      <c r="H26" s="14">
        <v>36644</v>
      </c>
      <c r="I26" s="14">
        <v>8324</v>
      </c>
      <c r="J26" s="14">
        <v>50669</v>
      </c>
      <c r="K26" s="14">
        <v>37446</v>
      </c>
      <c r="L26" s="14">
        <v>43056</v>
      </c>
      <c r="M26" s="14">
        <v>13642</v>
      </c>
      <c r="N26" s="14">
        <v>9352</v>
      </c>
      <c r="O26" s="12">
        <f t="shared" si="7"/>
        <v>474735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47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1160701.1591999999</v>
      </c>
      <c r="C36" s="60">
        <f aca="true" t="shared" si="11" ref="C36:N36">C37+C38+C39+C40</f>
        <v>882276.4562999998</v>
      </c>
      <c r="D36" s="60">
        <f t="shared" si="11"/>
        <v>794631.6081000001</v>
      </c>
      <c r="E36" s="60">
        <f t="shared" si="11"/>
        <v>205632.8791</v>
      </c>
      <c r="F36" s="60">
        <f t="shared" si="11"/>
        <v>777510.391</v>
      </c>
      <c r="G36" s="60">
        <f t="shared" si="11"/>
        <v>929797.5303999999</v>
      </c>
      <c r="H36" s="60">
        <f t="shared" si="11"/>
        <v>819623.9360000001</v>
      </c>
      <c r="I36" s="60">
        <f>I37+I38+I39+I40</f>
        <v>218430.7692</v>
      </c>
      <c r="J36" s="60">
        <f>J37+J38+J39+J40</f>
        <v>913681.4264</v>
      </c>
      <c r="K36" s="60">
        <f>K37+K38+K39+K40</f>
        <v>802359.9639999999</v>
      </c>
      <c r="L36" s="60">
        <f>L37+L38+L39+L40</f>
        <v>930656.8219999999</v>
      </c>
      <c r="M36" s="60">
        <f t="shared" si="11"/>
        <v>474326.216</v>
      </c>
      <c r="N36" s="60">
        <f t="shared" si="11"/>
        <v>249149.37759999998</v>
      </c>
      <c r="O36" s="60">
        <f>O37+O38+O39+O40</f>
        <v>9158778.535300002</v>
      </c>
    </row>
    <row r="37" spans="1:15" ht="18.75" customHeight="1">
      <c r="A37" s="57" t="s">
        <v>50</v>
      </c>
      <c r="B37" s="54">
        <f aca="true" t="shared" si="12" ref="B37:N37">B29*B7</f>
        <v>1155924.4992</v>
      </c>
      <c r="C37" s="54">
        <f t="shared" si="12"/>
        <v>878156.8662999999</v>
      </c>
      <c r="D37" s="54">
        <f t="shared" si="12"/>
        <v>784442.7381000001</v>
      </c>
      <c r="E37" s="54">
        <f t="shared" si="12"/>
        <v>205632.8791</v>
      </c>
      <c r="F37" s="54">
        <f t="shared" si="12"/>
        <v>774592.551</v>
      </c>
      <c r="G37" s="54">
        <f t="shared" si="12"/>
        <v>925021.6403999999</v>
      </c>
      <c r="H37" s="54">
        <f t="shared" si="12"/>
        <v>816123.0760000001</v>
      </c>
      <c r="I37" s="54">
        <f>I29*I7</f>
        <v>218430.7692</v>
      </c>
      <c r="J37" s="54">
        <f>J29*J7</f>
        <v>904343.0464</v>
      </c>
      <c r="K37" s="54">
        <f>K29*K7</f>
        <v>788338.7339999999</v>
      </c>
      <c r="L37" s="54">
        <f>L29*L7</f>
        <v>921938.252</v>
      </c>
      <c r="M37" s="54">
        <f t="shared" si="12"/>
        <v>469002.776</v>
      </c>
      <c r="N37" s="54">
        <f t="shared" si="12"/>
        <v>248134.7676</v>
      </c>
      <c r="O37" s="56">
        <f>SUM(B37:N37)</f>
        <v>9090082.595300002</v>
      </c>
    </row>
    <row r="38" spans="1:15" ht="18.75" customHeight="1">
      <c r="A38" s="57" t="s">
        <v>51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52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53</v>
      </c>
      <c r="B40" s="54">
        <v>4776.66</v>
      </c>
      <c r="C40" s="54">
        <v>4119.59</v>
      </c>
      <c r="D40" s="54">
        <v>10188.87</v>
      </c>
      <c r="E40" s="54">
        <v>0</v>
      </c>
      <c r="F40" s="54">
        <v>2917.84</v>
      </c>
      <c r="G40" s="54">
        <v>4775.89</v>
      </c>
      <c r="H40" s="54">
        <v>3500.86</v>
      </c>
      <c r="I40" s="54">
        <v>0</v>
      </c>
      <c r="J40" s="54">
        <v>9338.38</v>
      </c>
      <c r="K40" s="54">
        <v>14021.23</v>
      </c>
      <c r="L40" s="54">
        <v>8718.57</v>
      </c>
      <c r="M40" s="54">
        <v>5323.44</v>
      </c>
      <c r="N40" s="54">
        <v>1014.61</v>
      </c>
      <c r="O40" s="56">
        <f>SUM(B40:N40)</f>
        <v>68695.94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-83988</v>
      </c>
      <c r="C42" s="25">
        <f aca="true" t="shared" si="15" ref="C42:N42">+C43+C46+C58+C59</f>
        <v>-85716</v>
      </c>
      <c r="D42" s="25">
        <f t="shared" si="15"/>
        <v>-83045.28</v>
      </c>
      <c r="E42" s="25">
        <f t="shared" si="15"/>
        <v>-10888</v>
      </c>
      <c r="F42" s="25">
        <f t="shared" si="15"/>
        <v>-51992</v>
      </c>
      <c r="G42" s="25">
        <f t="shared" si="15"/>
        <v>-87548</v>
      </c>
      <c r="H42" s="25">
        <f t="shared" si="15"/>
        <v>-84548</v>
      </c>
      <c r="I42" s="25">
        <f>+I43+I46+I58+I59</f>
        <v>-23496</v>
      </c>
      <c r="J42" s="25">
        <f>+J43+J46+J58+J59</f>
        <v>-47108</v>
      </c>
      <c r="K42" s="25">
        <f>+K43+K46+K58+K59</f>
        <v>-63084</v>
      </c>
      <c r="L42" s="25">
        <f>+L43+L46+L58+L59</f>
        <v>-53400</v>
      </c>
      <c r="M42" s="25">
        <f t="shared" si="15"/>
        <v>-34868</v>
      </c>
      <c r="N42" s="25">
        <f t="shared" si="15"/>
        <v>-23644</v>
      </c>
      <c r="O42" s="25">
        <f>+O43+O46+O58+O59</f>
        <v>-733325.28</v>
      </c>
    </row>
    <row r="43" spans="1:15" ht="18.75" customHeight="1">
      <c r="A43" s="17" t="s">
        <v>55</v>
      </c>
      <c r="B43" s="26">
        <f>B44+B45</f>
        <v>-83988</v>
      </c>
      <c r="C43" s="26">
        <f>C44+C45</f>
        <v>-85716</v>
      </c>
      <c r="D43" s="26">
        <f>D44+D45</f>
        <v>-59012</v>
      </c>
      <c r="E43" s="26">
        <f>E44+E45</f>
        <v>-10888</v>
      </c>
      <c r="F43" s="26">
        <f aca="true" t="shared" si="16" ref="F43:N43">F44+F45</f>
        <v>-51492</v>
      </c>
      <c r="G43" s="26">
        <f t="shared" si="16"/>
        <v>-87048</v>
      </c>
      <c r="H43" s="26">
        <f t="shared" si="16"/>
        <v>-84548</v>
      </c>
      <c r="I43" s="26">
        <f>I44+I45</f>
        <v>-22496</v>
      </c>
      <c r="J43" s="26">
        <f>J44+J45</f>
        <v>-47108</v>
      </c>
      <c r="K43" s="26">
        <f>K44+K45</f>
        <v>-63084</v>
      </c>
      <c r="L43" s="26">
        <f>L44+L45</f>
        <v>-53400</v>
      </c>
      <c r="M43" s="26">
        <f t="shared" si="16"/>
        <v>-34868</v>
      </c>
      <c r="N43" s="26">
        <f t="shared" si="16"/>
        <v>-23644</v>
      </c>
      <c r="O43" s="25">
        <f aca="true" t="shared" si="17" ref="O43:O59">SUM(B43:N43)</f>
        <v>-707292</v>
      </c>
    </row>
    <row r="44" spans="1:26" ht="18.75" customHeight="1">
      <c r="A44" s="13" t="s">
        <v>56</v>
      </c>
      <c r="B44" s="20">
        <f>ROUND(-B9*$D$3,2)</f>
        <v>-83988</v>
      </c>
      <c r="C44" s="20">
        <f>ROUND(-C9*$D$3,2)</f>
        <v>-85716</v>
      </c>
      <c r="D44" s="20">
        <f>ROUND(-D9*$D$3,2)</f>
        <v>-59012</v>
      </c>
      <c r="E44" s="20">
        <f>ROUND(-E9*$D$3,2)</f>
        <v>-10888</v>
      </c>
      <c r="F44" s="20">
        <f aca="true" t="shared" si="18" ref="F44:N44">ROUND(-F9*$D$3,2)</f>
        <v>-51492</v>
      </c>
      <c r="G44" s="20">
        <f t="shared" si="18"/>
        <v>-87048</v>
      </c>
      <c r="H44" s="20">
        <f t="shared" si="18"/>
        <v>-84548</v>
      </c>
      <c r="I44" s="20">
        <f>ROUND(-I9*$D$3,2)</f>
        <v>-22496</v>
      </c>
      <c r="J44" s="20">
        <f>ROUND(-J9*$D$3,2)</f>
        <v>-47108</v>
      </c>
      <c r="K44" s="20">
        <f>ROUND(-K9*$D$3,2)</f>
        <v>-63084</v>
      </c>
      <c r="L44" s="20">
        <f>ROUND(-L9*$D$3,2)</f>
        <v>-53400</v>
      </c>
      <c r="M44" s="20">
        <f t="shared" si="18"/>
        <v>-34868</v>
      </c>
      <c r="N44" s="20">
        <f t="shared" si="18"/>
        <v>-23644</v>
      </c>
      <c r="O44" s="46">
        <f t="shared" si="17"/>
        <v>-707292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-24033.28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-26033.28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-500-23533.28</f>
        <v>-24033.28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-26033.28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1076713.1591999999</v>
      </c>
      <c r="C61" s="29">
        <f t="shared" si="21"/>
        <v>796560.4562999998</v>
      </c>
      <c r="D61" s="29">
        <f t="shared" si="21"/>
        <v>711586.3281</v>
      </c>
      <c r="E61" s="29">
        <f t="shared" si="21"/>
        <v>194744.8791</v>
      </c>
      <c r="F61" s="29">
        <f t="shared" si="21"/>
        <v>725518.391</v>
      </c>
      <c r="G61" s="29">
        <f t="shared" si="21"/>
        <v>842249.5303999999</v>
      </c>
      <c r="H61" s="29">
        <f t="shared" si="21"/>
        <v>735075.9360000001</v>
      </c>
      <c r="I61" s="29">
        <f t="shared" si="21"/>
        <v>194934.7692</v>
      </c>
      <c r="J61" s="29">
        <f>+J36+J42</f>
        <v>866573.4264</v>
      </c>
      <c r="K61" s="29">
        <f>+K36+K42</f>
        <v>739275.9639999999</v>
      </c>
      <c r="L61" s="29">
        <f>+L36+L42</f>
        <v>877256.8219999999</v>
      </c>
      <c r="M61" s="29">
        <f t="shared" si="21"/>
        <v>439458.216</v>
      </c>
      <c r="N61" s="29">
        <f t="shared" si="21"/>
        <v>225505.37759999998</v>
      </c>
      <c r="O61" s="29">
        <f>SUM(B61:N61)</f>
        <v>8425453.255299998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1076713.16</v>
      </c>
      <c r="C64" s="36">
        <f aca="true" t="shared" si="22" ref="C64:N64">SUM(C65:C78)</f>
        <v>796560.47</v>
      </c>
      <c r="D64" s="36">
        <f t="shared" si="22"/>
        <v>711586.33</v>
      </c>
      <c r="E64" s="36">
        <f t="shared" si="22"/>
        <v>194744.88</v>
      </c>
      <c r="F64" s="36">
        <f t="shared" si="22"/>
        <v>725518.39</v>
      </c>
      <c r="G64" s="36">
        <f t="shared" si="22"/>
        <v>842249.53</v>
      </c>
      <c r="H64" s="36">
        <f t="shared" si="22"/>
        <v>735075.94</v>
      </c>
      <c r="I64" s="36">
        <f t="shared" si="22"/>
        <v>194934.77</v>
      </c>
      <c r="J64" s="36">
        <f t="shared" si="22"/>
        <v>866573.43</v>
      </c>
      <c r="K64" s="36">
        <f t="shared" si="22"/>
        <v>739275.96</v>
      </c>
      <c r="L64" s="36">
        <f t="shared" si="22"/>
        <v>877256.82</v>
      </c>
      <c r="M64" s="36">
        <f t="shared" si="22"/>
        <v>439458.22</v>
      </c>
      <c r="N64" s="36">
        <f t="shared" si="22"/>
        <v>225505.38</v>
      </c>
      <c r="O64" s="29">
        <f>SUM(O65:O78)</f>
        <v>8425453.28</v>
      </c>
    </row>
    <row r="65" spans="1:16" ht="18.75" customHeight="1">
      <c r="A65" s="17" t="s">
        <v>70</v>
      </c>
      <c r="B65" s="36">
        <v>210690.42</v>
      </c>
      <c r="C65" s="36">
        <v>227448.77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438139.19</v>
      </c>
      <c r="P65"/>
    </row>
    <row r="66" spans="1:16" ht="18.75" customHeight="1">
      <c r="A66" s="17" t="s">
        <v>71</v>
      </c>
      <c r="B66" s="36">
        <v>866022.74</v>
      </c>
      <c r="C66" s="36">
        <v>569111.7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1435134.44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711586.33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711586.33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194744.88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194744.88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725518.39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725518.39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842249.53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842249.53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735075.94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735075.94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194934.77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194934.77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866573.43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866573.43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739275.96</v>
      </c>
      <c r="L74" s="35">
        <v>0</v>
      </c>
      <c r="M74" s="35">
        <v>0</v>
      </c>
      <c r="N74" s="35">
        <v>0</v>
      </c>
      <c r="O74" s="29">
        <f t="shared" si="23"/>
        <v>739275.96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877256.82</v>
      </c>
      <c r="M75" s="35">
        <v>0</v>
      </c>
      <c r="N75" s="61">
        <v>0</v>
      </c>
      <c r="O75" s="26">
        <f t="shared" si="23"/>
        <v>877256.82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439458.22</v>
      </c>
      <c r="N76" s="35">
        <v>0</v>
      </c>
      <c r="O76" s="29">
        <f t="shared" si="23"/>
        <v>439458.22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225505.38</v>
      </c>
      <c r="O77" s="26">
        <f t="shared" si="23"/>
        <v>225505.38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2.448987776490772</v>
      </c>
      <c r="C82" s="44">
        <v>2.6026535501641246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1.7705999999999997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2018-08-13T17:56:06Z</dcterms:modified>
  <cp:category/>
  <cp:version/>
  <cp:contentType/>
  <cp:contentStatus/>
</cp:coreProperties>
</file>