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<sst xmlns="http://schemas.openxmlformats.org/spreadsheetml/2006/main" count="112" uniqueCount="110">
  <si>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</si>
  <si>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</si>
  <si>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</si>
  <si>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</si>
  <si>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</si>
  <si>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</si>
  <si>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</si>
  <si>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</si>
  <si>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</si>
  <si>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</si>
  <si>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</si>
  <si>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</si>
  <si>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</si>
  <si>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</si>
  <si>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</si>
  <si>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</si>
  <si>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</si>
  <si>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</si>
  <si>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</si>
  <si>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</si>
  <si>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</si>
  <si>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</si>
  <si>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</si>
  <si>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</si>
  <si>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</si>
  <si>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</si>
  <si>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</si>
  <si>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</si>
  <si>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</si>
  <si>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</si>
  <si>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</si>
  <si>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</si>
  <si>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</si>
  <si>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</si>
  <si>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</si>
  <si>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</si>
  <si>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</si>
  <si>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</si>
  <si>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</si>
  <si>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</si>
  <si>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</si>
  <si>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</si>
  <si>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</si>
  <si>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</si>
  <si>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</si>
  <si>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</si>
  <si>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</si>
  <si>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</si>
  <si>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</si>
  <si>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</si>
  <si>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</si>
  <si>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</si>
  <si>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</si>
  <si>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</si>
  <si>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</si>
  <si>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</si>
  <si>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</si>
  <si>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</si>
  <si>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</si>
  <si>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</si>
  <si>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</si>
  <si>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</si>
  <si>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</si>
  <si>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</si>
  <si>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</si>
  <si>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</si>
  <si>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</si>
  <si>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</si>
  <si>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</si>
  <si>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</si>
  <si>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</si>
  <si>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</si>
  <si>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</si>
  <si>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</si>
  <si>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</si>
  <si>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</si>
  <si>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</si>
  <si>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</si>
  <si>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</si>
  <si>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</si>
  <si>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</si>
  <si>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</si>
  <si>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</si>
  <si>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</si>
  <si>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</si>
  <si>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</si>
  <si>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</si>
  <si>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</si>
  <si>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</si>
  <si>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</si>
  <si>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</si>
  <si>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</si>
  <si>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</si>
  <si>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</si>
  <si>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</si>
  <si>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</si>
  <si>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</si>
  <si>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</si>
  <si>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</si>
  <si>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</si>
  <si>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</si>
  <si>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</si>
  <si>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</si>
  <si>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</si>
  <si>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</si>
  <si>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</si>
  <si>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</si>
  <si>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</si>
  <si>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</si>
  <si>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06/08/18 - VENCIMENTO 13/08/18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</si>
</sst>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480694</v>
      </c>
      <c r="C7" s="10">
        <f>C8+C20+C24</f>
        <v>344277</v>
      </c>
      <c r="D7" s="10">
        <f>D8+D20+D24</f>
        <v>366278</v>
      </c>
      <c r="E7" s="10">
        <f>E8+E20+E24</f>
        <v>61473</v>
      </c>
      <c r="F7" s="10">
        <f aca="true" t="shared" si="0" ref="F7:N7">F8+F20+F24</f>
        <v>311175</v>
      </c>
      <c r="G7" s="10">
        <f t="shared" si="0"/>
        <v>476624</v>
      </c>
      <c r="H7" s="10">
        <f>H8+H20+H24</f>
        <v>339554</v>
      </c>
      <c r="I7" s="10">
        <f>I8+I20+I24</f>
        <v>92087</v>
      </c>
      <c r="J7" s="10">
        <f>J8+J20+J24</f>
        <v>384757</v>
      </c>
      <c r="K7" s="10">
        <f>K8+K20+K24</f>
        <v>288948</v>
      </c>
      <c r="L7" s="10">
        <f>L8+L20+L24</f>
        <v>338918</v>
      </c>
      <c r="M7" s="10">
        <f t="shared" si="0"/>
        <v>142287</v>
      </c>
      <c r="N7" s="10">
        <f t="shared" si="0"/>
        <v>86741</v>
      </c>
      <c r="O7" s="10">
        <f>+O8+O20+O24</f>
        <v>3713813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218033</v>
      </c>
      <c r="C8" s="12">
        <f>+C9+C12+C16</f>
        <v>169641</v>
      </c>
      <c r="D8" s="12">
        <f>+D9+D12+D16</f>
        <v>192275</v>
      </c>
      <c r="E8" s="12">
        <f>+E9+E12+E16</f>
        <v>29208</v>
      </c>
      <c r="F8" s="12">
        <f aca="true" t="shared" si="1" ref="F8:N8">+F9+F12+F16</f>
        <v>155310</v>
      </c>
      <c r="G8" s="12">
        <f t="shared" si="1"/>
        <v>241345</v>
      </c>
      <c r="H8" s="12">
        <f>+H9+H12+H16</f>
        <v>165507</v>
      </c>
      <c r="I8" s="12">
        <f>+I9+I12+I16</f>
        <v>46644</v>
      </c>
      <c r="J8" s="12">
        <f>+J9+J12+J16</f>
        <v>191085</v>
      </c>
      <c r="K8" s="12">
        <f>+K9+K12+K16</f>
        <v>142931</v>
      </c>
      <c r="L8" s="12">
        <f>+L9+L12+L16</f>
        <v>157167</v>
      </c>
      <c r="M8" s="12">
        <f t="shared" si="1"/>
        <v>74785</v>
      </c>
      <c r="N8" s="12">
        <f t="shared" si="1"/>
        <v>47385</v>
      </c>
      <c r="O8" s="12">
        <f>SUM(B8:N8)</f>
        <v>1831316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21592</v>
      </c>
      <c r="C9" s="14">
        <v>21958</v>
      </c>
      <c r="D9" s="14">
        <v>15618</v>
      </c>
      <c r="E9" s="14">
        <v>2737</v>
      </c>
      <c r="F9" s="14">
        <v>13407</v>
      </c>
      <c r="G9" s="14">
        <v>23028</v>
      </c>
      <c r="H9" s="14">
        <v>21445</v>
      </c>
      <c r="I9" s="14">
        <v>5835</v>
      </c>
      <c r="J9" s="14">
        <v>12559</v>
      </c>
      <c r="K9" s="14">
        <v>16737</v>
      </c>
      <c r="L9" s="14">
        <v>13267</v>
      </c>
      <c r="M9" s="14">
        <v>8854</v>
      </c>
      <c r="N9" s="14">
        <v>5908</v>
      </c>
      <c r="O9" s="12">
        <f aca="true" t="shared" si="2" ref="O9:O19">SUM(B9:N9)</f>
        <v>182945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21592</v>
      </c>
      <c r="C10" s="14">
        <f>+C9-C11</f>
        <v>21958</v>
      </c>
      <c r="D10" s="14">
        <f>+D9-D11</f>
        <v>15618</v>
      </c>
      <c r="E10" s="14">
        <f>+E9-E11</f>
        <v>2737</v>
      </c>
      <c r="F10" s="14">
        <f aca="true" t="shared" si="3" ref="F10:N10">+F9-F11</f>
        <v>13407</v>
      </c>
      <c r="G10" s="14">
        <f t="shared" si="3"/>
        <v>23028</v>
      </c>
      <c r="H10" s="14">
        <f>+H9-H11</f>
        <v>21445</v>
      </c>
      <c r="I10" s="14">
        <f>+I9-I11</f>
        <v>5835</v>
      </c>
      <c r="J10" s="14">
        <f>+J9-J11</f>
        <v>12559</v>
      </c>
      <c r="K10" s="14">
        <f>+K9-K11</f>
        <v>16737</v>
      </c>
      <c r="L10" s="14">
        <f>+L9-L11</f>
        <v>13267</v>
      </c>
      <c r="M10" s="14">
        <f t="shared" si="3"/>
        <v>8854</v>
      </c>
      <c r="N10" s="14">
        <f t="shared" si="3"/>
        <v>5908</v>
      </c>
      <c r="O10" s="12">
        <f t="shared" si="2"/>
        <v>182945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186942</v>
      </c>
      <c r="C12" s="14">
        <f>C13+C14+C15</f>
        <v>140534</v>
      </c>
      <c r="D12" s="14">
        <f>D13+D14+D15</f>
        <v>169255</v>
      </c>
      <c r="E12" s="14">
        <f>E13+E14+E15</f>
        <v>25305</v>
      </c>
      <c r="F12" s="14">
        <f aca="true" t="shared" si="4" ref="F12:N12">F13+F14+F15</f>
        <v>134998</v>
      </c>
      <c r="G12" s="14">
        <f t="shared" si="4"/>
        <v>206989</v>
      </c>
      <c r="H12" s="14">
        <f>H13+H14+H15</f>
        <v>137257</v>
      </c>
      <c r="I12" s="14">
        <f>I13+I14+I15</f>
        <v>38819</v>
      </c>
      <c r="J12" s="14">
        <f>J13+J14+J15</f>
        <v>169603</v>
      </c>
      <c r="K12" s="14">
        <f>K13+K14+K15</f>
        <v>120001</v>
      </c>
      <c r="L12" s="14">
        <f>L13+L14+L15</f>
        <v>136206</v>
      </c>
      <c r="M12" s="14">
        <f t="shared" si="4"/>
        <v>63002</v>
      </c>
      <c r="N12" s="14">
        <f t="shared" si="4"/>
        <v>39899</v>
      </c>
      <c r="O12" s="12">
        <f t="shared" si="2"/>
        <v>1568810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86255</v>
      </c>
      <c r="C13" s="14">
        <v>65768</v>
      </c>
      <c r="D13" s="14">
        <v>77345</v>
      </c>
      <c r="E13" s="14">
        <v>11662</v>
      </c>
      <c r="F13" s="14">
        <v>61299</v>
      </c>
      <c r="G13" s="14">
        <v>94885</v>
      </c>
      <c r="H13" s="14">
        <v>65243</v>
      </c>
      <c r="I13" s="14">
        <v>18703</v>
      </c>
      <c r="J13" s="14">
        <v>79999</v>
      </c>
      <c r="K13" s="14">
        <v>54831</v>
      </c>
      <c r="L13" s="14">
        <v>62028</v>
      </c>
      <c r="M13" s="14">
        <v>28187</v>
      </c>
      <c r="N13" s="14">
        <v>17551</v>
      </c>
      <c r="O13" s="12">
        <f t="shared" si="2"/>
        <v>723756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94904</v>
      </c>
      <c r="C14" s="14">
        <v>68065</v>
      </c>
      <c r="D14" s="14">
        <v>87789</v>
      </c>
      <c r="E14" s="14">
        <v>12602</v>
      </c>
      <c r="F14" s="14">
        <v>68777</v>
      </c>
      <c r="G14" s="14">
        <v>101905</v>
      </c>
      <c r="H14" s="14">
        <v>66660</v>
      </c>
      <c r="I14" s="14">
        <v>18563</v>
      </c>
      <c r="J14" s="14">
        <v>85454</v>
      </c>
      <c r="K14" s="14">
        <v>61054</v>
      </c>
      <c r="L14" s="14">
        <v>70186</v>
      </c>
      <c r="M14" s="14">
        <v>32614</v>
      </c>
      <c r="N14" s="14">
        <v>21297</v>
      </c>
      <c r="O14" s="12">
        <f t="shared" si="2"/>
        <v>789870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5783</v>
      </c>
      <c r="C15" s="14">
        <v>6701</v>
      </c>
      <c r="D15" s="14">
        <v>4121</v>
      </c>
      <c r="E15" s="14">
        <v>1041</v>
      </c>
      <c r="F15" s="14">
        <v>4922</v>
      </c>
      <c r="G15" s="14">
        <v>10199</v>
      </c>
      <c r="H15" s="14">
        <v>5354</v>
      </c>
      <c r="I15" s="14">
        <v>1553</v>
      </c>
      <c r="J15" s="14">
        <v>4150</v>
      </c>
      <c r="K15" s="14">
        <v>4116</v>
      </c>
      <c r="L15" s="14">
        <v>3992</v>
      </c>
      <c r="M15" s="14">
        <v>2201</v>
      </c>
      <c r="N15" s="14">
        <v>1051</v>
      </c>
      <c r="O15" s="12">
        <f t="shared" si="2"/>
        <v>55184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9499</v>
      </c>
      <c r="C16" s="14">
        <f>C17+C18+C19</f>
        <v>7149</v>
      </c>
      <c r="D16" s="14">
        <f>D17+D18+D19</f>
        <v>7402</v>
      </c>
      <c r="E16" s="14">
        <f>E17+E18+E19</f>
        <v>1166</v>
      </c>
      <c r="F16" s="14">
        <f aca="true" t="shared" si="5" ref="F16:N16">F17+F18+F19</f>
        <v>6905</v>
      </c>
      <c r="G16" s="14">
        <f t="shared" si="5"/>
        <v>11328</v>
      </c>
      <c r="H16" s="14">
        <f>H17+H18+H19</f>
        <v>6805</v>
      </c>
      <c r="I16" s="14">
        <f>I17+I18+I19</f>
        <v>1990</v>
      </c>
      <c r="J16" s="14">
        <f>J17+J18+J19</f>
        <v>8923</v>
      </c>
      <c r="K16" s="14">
        <f>K17+K18+K19</f>
        <v>6193</v>
      </c>
      <c r="L16" s="14">
        <f>L17+L18+L19</f>
        <v>7694</v>
      </c>
      <c r="M16" s="14">
        <f t="shared" si="5"/>
        <v>2929</v>
      </c>
      <c r="N16" s="14">
        <f t="shared" si="5"/>
        <v>1578</v>
      </c>
      <c r="O16" s="12">
        <f t="shared" si="2"/>
        <v>79561</v>
      </c>
    </row>
    <row r="17" spans="1:26" ht="18.75" customHeight="1">
      <c r="A17" s="15" t="s">
        <v>16</v>
      </c>
      <c r="B17" s="14">
        <v>9470</v>
      </c>
      <c r="C17" s="14">
        <v>7138</v>
      </c>
      <c r="D17" s="14">
        <v>7386</v>
      </c>
      <c r="E17" s="14">
        <v>1159</v>
      </c>
      <c r="F17" s="14">
        <v>6897</v>
      </c>
      <c r="G17" s="14">
        <v>11310</v>
      </c>
      <c r="H17" s="14">
        <v>6787</v>
      </c>
      <c r="I17" s="14">
        <v>1987</v>
      </c>
      <c r="J17" s="14">
        <v>8915</v>
      </c>
      <c r="K17" s="14">
        <v>6177</v>
      </c>
      <c r="L17" s="14">
        <v>7680</v>
      </c>
      <c r="M17" s="14">
        <v>2925</v>
      </c>
      <c r="N17" s="14">
        <v>1573</v>
      </c>
      <c r="O17" s="12">
        <f t="shared" si="2"/>
        <v>79404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8</v>
      </c>
      <c r="D18" s="14">
        <v>7</v>
      </c>
      <c r="E18" s="14">
        <v>2</v>
      </c>
      <c r="F18" s="14">
        <v>2</v>
      </c>
      <c r="G18" s="14">
        <v>11</v>
      </c>
      <c r="H18" s="14">
        <v>14</v>
      </c>
      <c r="I18" s="14">
        <v>2</v>
      </c>
      <c r="J18" s="14">
        <v>3</v>
      </c>
      <c r="K18" s="14">
        <v>5</v>
      </c>
      <c r="L18" s="14">
        <v>10</v>
      </c>
      <c r="M18" s="14">
        <v>3</v>
      </c>
      <c r="N18" s="14">
        <v>3</v>
      </c>
      <c r="O18" s="12">
        <f t="shared" si="2"/>
        <v>86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3</v>
      </c>
      <c r="D19" s="14">
        <v>9</v>
      </c>
      <c r="E19" s="14">
        <v>5</v>
      </c>
      <c r="F19" s="14">
        <v>6</v>
      </c>
      <c r="G19" s="14">
        <v>7</v>
      </c>
      <c r="H19" s="14">
        <v>4</v>
      </c>
      <c r="I19" s="14">
        <v>1</v>
      </c>
      <c r="J19" s="14">
        <v>5</v>
      </c>
      <c r="K19" s="14">
        <v>11</v>
      </c>
      <c r="L19" s="14">
        <v>4</v>
      </c>
      <c r="M19" s="14">
        <v>1</v>
      </c>
      <c r="N19" s="14">
        <v>2</v>
      </c>
      <c r="O19" s="12">
        <f t="shared" si="2"/>
        <v>71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132056</v>
      </c>
      <c r="C20" s="18">
        <f>C21+C22+C23</f>
        <v>80823</v>
      </c>
      <c r="D20" s="18">
        <f>D21+D22+D23</f>
        <v>77516</v>
      </c>
      <c r="E20" s="18">
        <f>E21+E22+E23</f>
        <v>13364</v>
      </c>
      <c r="F20" s="18">
        <f aca="true" t="shared" si="6" ref="F20:N20">F21+F22+F23</f>
        <v>69735</v>
      </c>
      <c r="G20" s="18">
        <f t="shared" si="6"/>
        <v>105135</v>
      </c>
      <c r="H20" s="18">
        <f>H21+H22+H23</f>
        <v>87723</v>
      </c>
      <c r="I20" s="18">
        <f>I21+I22+I23</f>
        <v>23035</v>
      </c>
      <c r="J20" s="18">
        <f>J21+J22+J23</f>
        <v>99419</v>
      </c>
      <c r="K20" s="18">
        <f>K21+K22+K23</f>
        <v>70701</v>
      </c>
      <c r="L20" s="18">
        <f>L21+L22+L23</f>
        <v>103043</v>
      </c>
      <c r="M20" s="18">
        <f t="shared" si="6"/>
        <v>40761</v>
      </c>
      <c r="N20" s="18">
        <f t="shared" si="6"/>
        <v>23765</v>
      </c>
      <c r="O20" s="12">
        <f aca="true" t="shared" si="7" ref="O20:O26">SUM(B20:N20)</f>
        <v>927076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65928</v>
      </c>
      <c r="C21" s="14">
        <v>42725</v>
      </c>
      <c r="D21" s="14">
        <v>38771</v>
      </c>
      <c r="E21" s="14">
        <v>7027</v>
      </c>
      <c r="F21" s="14">
        <v>35226</v>
      </c>
      <c r="G21" s="14">
        <v>53175</v>
      </c>
      <c r="H21" s="14">
        <v>46505</v>
      </c>
      <c r="I21" s="14">
        <v>12433</v>
      </c>
      <c r="J21" s="14">
        <v>51067</v>
      </c>
      <c r="K21" s="14">
        <v>35716</v>
      </c>
      <c r="L21" s="14">
        <v>51373</v>
      </c>
      <c r="M21" s="14">
        <v>20705</v>
      </c>
      <c r="N21" s="14">
        <v>11406</v>
      </c>
      <c r="O21" s="12">
        <f t="shared" si="7"/>
        <v>472057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63287</v>
      </c>
      <c r="C22" s="14">
        <v>35783</v>
      </c>
      <c r="D22" s="14">
        <v>37260</v>
      </c>
      <c r="E22" s="14">
        <v>5975</v>
      </c>
      <c r="F22" s="14">
        <v>32714</v>
      </c>
      <c r="G22" s="14">
        <v>48734</v>
      </c>
      <c r="H22" s="14">
        <v>39270</v>
      </c>
      <c r="I22" s="14">
        <v>10047</v>
      </c>
      <c r="J22" s="14">
        <v>46348</v>
      </c>
      <c r="K22" s="14">
        <v>33434</v>
      </c>
      <c r="L22" s="14">
        <v>49573</v>
      </c>
      <c r="M22" s="14">
        <v>19104</v>
      </c>
      <c r="N22" s="14">
        <v>11895</v>
      </c>
      <c r="O22" s="12">
        <f t="shared" si="7"/>
        <v>433424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2841</v>
      </c>
      <c r="C23" s="14">
        <v>2315</v>
      </c>
      <c r="D23" s="14">
        <v>1485</v>
      </c>
      <c r="E23" s="14">
        <v>362</v>
      </c>
      <c r="F23" s="14">
        <v>1795</v>
      </c>
      <c r="G23" s="14">
        <v>3226</v>
      </c>
      <c r="H23" s="14">
        <v>1948</v>
      </c>
      <c r="I23" s="14">
        <v>555</v>
      </c>
      <c r="J23" s="14">
        <v>2004</v>
      </c>
      <c r="K23" s="14">
        <v>1551</v>
      </c>
      <c r="L23" s="14">
        <v>2097</v>
      </c>
      <c r="M23" s="14">
        <v>952</v>
      </c>
      <c r="N23" s="14">
        <v>464</v>
      </c>
      <c r="O23" s="12">
        <f t="shared" si="7"/>
        <v>21595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130605</v>
      </c>
      <c r="C24" s="14">
        <f>C25+C26</f>
        <v>93813</v>
      </c>
      <c r="D24" s="14">
        <f>D25+D26</f>
        <v>96487</v>
      </c>
      <c r="E24" s="14">
        <f>E25+E26</f>
        <v>18901</v>
      </c>
      <c r="F24" s="14">
        <f aca="true" t="shared" si="8" ref="F24:N24">F25+F26</f>
        <v>86130</v>
      </c>
      <c r="G24" s="14">
        <f t="shared" si="8"/>
        <v>130144</v>
      </c>
      <c r="H24" s="14">
        <f>H25+H26</f>
        <v>86324</v>
      </c>
      <c r="I24" s="14">
        <f>I25+I26</f>
        <v>22408</v>
      </c>
      <c r="J24" s="14">
        <f>J25+J26</f>
        <v>94253</v>
      </c>
      <c r="K24" s="14">
        <f>K25+K26</f>
        <v>75316</v>
      </c>
      <c r="L24" s="14">
        <f>L25+L26</f>
        <v>78708</v>
      </c>
      <c r="M24" s="14">
        <f t="shared" si="8"/>
        <v>26741</v>
      </c>
      <c r="N24" s="14">
        <f t="shared" si="8"/>
        <v>15591</v>
      </c>
      <c r="O24" s="12">
        <f t="shared" si="7"/>
        <v>955421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67346</v>
      </c>
      <c r="C25" s="14">
        <v>55836</v>
      </c>
      <c r="D25" s="14">
        <v>55537</v>
      </c>
      <c r="E25" s="14">
        <v>12203</v>
      </c>
      <c r="F25" s="14">
        <v>51600</v>
      </c>
      <c r="G25" s="14">
        <v>81240</v>
      </c>
      <c r="H25" s="14">
        <v>55823</v>
      </c>
      <c r="I25" s="14">
        <v>15244</v>
      </c>
      <c r="J25" s="14">
        <v>50053</v>
      </c>
      <c r="K25" s="14">
        <v>44575</v>
      </c>
      <c r="L25" s="14">
        <v>42771</v>
      </c>
      <c r="M25" s="14">
        <v>15083</v>
      </c>
      <c r="N25" s="14">
        <v>7821</v>
      </c>
      <c r="O25" s="12">
        <f t="shared" si="7"/>
        <v>555132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63259</v>
      </c>
      <c r="C26" s="14">
        <v>37977</v>
      </c>
      <c r="D26" s="14">
        <v>40950</v>
      </c>
      <c r="E26" s="14">
        <v>6698</v>
      </c>
      <c r="F26" s="14">
        <v>34530</v>
      </c>
      <c r="G26" s="14">
        <v>48904</v>
      </c>
      <c r="H26" s="14">
        <v>30501</v>
      </c>
      <c r="I26" s="14">
        <v>7164</v>
      </c>
      <c r="J26" s="14">
        <v>44200</v>
      </c>
      <c r="K26" s="14">
        <v>30741</v>
      </c>
      <c r="L26" s="14">
        <v>35937</v>
      </c>
      <c r="M26" s="14">
        <v>11658</v>
      </c>
      <c r="N26" s="14">
        <v>7770</v>
      </c>
      <c r="O26" s="12">
        <f t="shared" si="7"/>
        <v>400289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1055381.4663999998</v>
      </c>
      <c r="C36" s="60">
        <f aca="true" t="shared" si="11" ref="C36:N36">C37+C38+C39+C40</f>
        <v>795302.5636999999</v>
      </c>
      <c r="D36" s="60">
        <f t="shared" si="11"/>
        <v>728350.1446</v>
      </c>
      <c r="E36" s="60">
        <f t="shared" si="11"/>
        <v>181917.0489</v>
      </c>
      <c r="F36" s="60">
        <f t="shared" si="11"/>
        <v>703528.3525</v>
      </c>
      <c r="G36" s="60">
        <f t="shared" si="11"/>
        <v>848686.3444</v>
      </c>
      <c r="H36" s="60">
        <f t="shared" si="11"/>
        <v>739518.1104</v>
      </c>
      <c r="I36" s="60">
        <f>I37+I38+I39+I40</f>
        <v>201523.1908</v>
      </c>
      <c r="J36" s="60">
        <f>J37+J38+J39+J40</f>
        <v>845569.2438</v>
      </c>
      <c r="K36" s="60">
        <f>K37+K38+K39+K40</f>
        <v>731941.4308</v>
      </c>
      <c r="L36" s="60">
        <f>L37+L38+L39+L40</f>
        <v>832763.7951999999</v>
      </c>
      <c r="M36" s="60">
        <f t="shared" si="11"/>
        <v>441646.5255</v>
      </c>
      <c r="N36" s="60">
        <f t="shared" si="11"/>
        <v>228544.92709999997</v>
      </c>
      <c r="O36" s="60">
        <f>O37+O38+O39+O40</f>
        <v>8334673.1441</v>
      </c>
    </row>
    <row r="37" spans="1:15" ht="18.75" customHeight="1">
      <c r="A37" s="57" t="s">
        <v>50</v>
      </c>
      <c r="B37" s="54">
        <f aca="true" t="shared" si="12" ref="B37:N37">B29*B7</f>
        <v>1050604.8064</v>
      </c>
      <c r="C37" s="54">
        <f t="shared" si="12"/>
        <v>791182.9737</v>
      </c>
      <c r="D37" s="54">
        <f t="shared" si="12"/>
        <v>718161.2746</v>
      </c>
      <c r="E37" s="54">
        <f t="shared" si="12"/>
        <v>181917.0489</v>
      </c>
      <c r="F37" s="54">
        <f t="shared" si="12"/>
        <v>700610.5125000001</v>
      </c>
      <c r="G37" s="54">
        <f t="shared" si="12"/>
        <v>843910.4543999999</v>
      </c>
      <c r="H37" s="54">
        <f t="shared" si="12"/>
        <v>736017.2504</v>
      </c>
      <c r="I37" s="54">
        <f>I29*I7</f>
        <v>201523.1908</v>
      </c>
      <c r="J37" s="54">
        <f>J29*J7</f>
        <v>836230.8638</v>
      </c>
      <c r="K37" s="54">
        <f>K29*K7</f>
        <v>717920.2008</v>
      </c>
      <c r="L37" s="54">
        <f>L29*L7</f>
        <v>824045.2252</v>
      </c>
      <c r="M37" s="54">
        <f t="shared" si="12"/>
        <v>436323.0855</v>
      </c>
      <c r="N37" s="54">
        <f t="shared" si="12"/>
        <v>227530.3171</v>
      </c>
      <c r="O37" s="56">
        <f>SUM(B37:N37)</f>
        <v>8265977.2041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53</v>
      </c>
      <c r="B40" s="54">
        <v>4776.66</v>
      </c>
      <c r="C40" s="54">
        <v>4119.59</v>
      </c>
      <c r="D40" s="54">
        <v>10188.87</v>
      </c>
      <c r="E40" s="54">
        <v>0</v>
      </c>
      <c r="F40" s="54">
        <v>2917.84</v>
      </c>
      <c r="G40" s="54">
        <v>4775.89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-86368</v>
      </c>
      <c r="C42" s="25">
        <f aca="true" t="shared" si="15" ref="C42:N42">+C43+C46+C58+C59</f>
        <v>-87832</v>
      </c>
      <c r="D42" s="25">
        <f t="shared" si="15"/>
        <v>-84516.84</v>
      </c>
      <c r="E42" s="25">
        <f t="shared" si="15"/>
        <v>-10948</v>
      </c>
      <c r="F42" s="25">
        <f t="shared" si="15"/>
        <v>-54128</v>
      </c>
      <c r="G42" s="25">
        <f t="shared" si="15"/>
        <v>-92612</v>
      </c>
      <c r="H42" s="25">
        <f t="shared" si="15"/>
        <v>-85780</v>
      </c>
      <c r="I42" s="25">
        <f>+I43+I46+I58+I59</f>
        <v>-24340</v>
      </c>
      <c r="J42" s="25">
        <f>+J43+J46+J58+J59</f>
        <v>-50236</v>
      </c>
      <c r="K42" s="25">
        <f>+K43+K46+K58+K59</f>
        <v>-66948</v>
      </c>
      <c r="L42" s="25">
        <f>+L43+L46+L58+L59</f>
        <v>-53068</v>
      </c>
      <c r="M42" s="25">
        <f t="shared" si="15"/>
        <v>-35416</v>
      </c>
      <c r="N42" s="25">
        <f t="shared" si="15"/>
        <v>-23632</v>
      </c>
      <c r="O42" s="25">
        <f>+O43+O46+O58+O59</f>
        <v>-755824.84</v>
      </c>
    </row>
    <row r="43" spans="1:15" ht="18.75" customHeight="1">
      <c r="A43" s="17" t="s">
        <v>55</v>
      </c>
      <c r="B43" s="26">
        <f>B44+B45</f>
        <v>-86368</v>
      </c>
      <c r="C43" s="26">
        <f>C44+C45</f>
        <v>-87832</v>
      </c>
      <c r="D43" s="26">
        <f>D44+D45</f>
        <v>-62472</v>
      </c>
      <c r="E43" s="26">
        <f>E44+E45</f>
        <v>-10948</v>
      </c>
      <c r="F43" s="26">
        <f aca="true" t="shared" si="16" ref="F43:N43">F44+F45</f>
        <v>-53628</v>
      </c>
      <c r="G43" s="26">
        <f t="shared" si="16"/>
        <v>-92112</v>
      </c>
      <c r="H43" s="26">
        <f t="shared" si="16"/>
        <v>-85780</v>
      </c>
      <c r="I43" s="26">
        <f>I44+I45</f>
        <v>-23340</v>
      </c>
      <c r="J43" s="26">
        <f>J44+J45</f>
        <v>-50236</v>
      </c>
      <c r="K43" s="26">
        <f>K44+K45</f>
        <v>-66948</v>
      </c>
      <c r="L43" s="26">
        <f>L44+L45</f>
        <v>-53068</v>
      </c>
      <c r="M43" s="26">
        <f t="shared" si="16"/>
        <v>-35416</v>
      </c>
      <c r="N43" s="26">
        <f t="shared" si="16"/>
        <v>-23632</v>
      </c>
      <c r="O43" s="25">
        <f aca="true" t="shared" si="17" ref="O43:O59">SUM(B43:N43)</f>
        <v>-731780</v>
      </c>
    </row>
    <row r="44" spans="1:26" ht="18.75" customHeight="1">
      <c r="A44" s="13" t="s">
        <v>56</v>
      </c>
      <c r="B44" s="20">
        <f>ROUND(-B9*$D$3,2)</f>
        <v>-86368</v>
      </c>
      <c r="C44" s="20">
        <f>ROUND(-C9*$D$3,2)</f>
        <v>-87832</v>
      </c>
      <c r="D44" s="20">
        <f>ROUND(-D9*$D$3,2)</f>
        <v>-62472</v>
      </c>
      <c r="E44" s="20">
        <f>ROUND(-E9*$D$3,2)</f>
        <v>-10948</v>
      </c>
      <c r="F44" s="20">
        <f aca="true" t="shared" si="18" ref="F44:N44">ROUND(-F9*$D$3,2)</f>
        <v>-53628</v>
      </c>
      <c r="G44" s="20">
        <f t="shared" si="18"/>
        <v>-92112</v>
      </c>
      <c r="H44" s="20">
        <f t="shared" si="18"/>
        <v>-85780</v>
      </c>
      <c r="I44" s="20">
        <f>ROUND(-I9*$D$3,2)</f>
        <v>-23340</v>
      </c>
      <c r="J44" s="20">
        <f>ROUND(-J9*$D$3,2)</f>
        <v>-50236</v>
      </c>
      <c r="K44" s="20">
        <f>ROUND(-K9*$D$3,2)</f>
        <v>-66948</v>
      </c>
      <c r="L44" s="20">
        <f>ROUND(-L9*$D$3,2)</f>
        <v>-53068</v>
      </c>
      <c r="M44" s="20">
        <f t="shared" si="18"/>
        <v>-35416</v>
      </c>
      <c r="N44" s="20">
        <f t="shared" si="18"/>
        <v>-23632</v>
      </c>
      <c r="O44" s="46">
        <f t="shared" si="17"/>
        <v>-731780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-22044.84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-24044.84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-500-21544.84</f>
        <v>-22044.84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-24044.84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7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  <c r="Q60" s="77"/>
    </row>
    <row r="61" spans="1:26" ht="15.75">
      <c r="A61" s="2" t="s">
        <v>68</v>
      </c>
      <c r="B61" s="29">
        <f aca="true" t="shared" si="21" ref="B61:N61">+B36+B42</f>
        <v>969013.4663999998</v>
      </c>
      <c r="C61" s="29">
        <f t="shared" si="21"/>
        <v>707470.5636999999</v>
      </c>
      <c r="D61" s="29">
        <f t="shared" si="21"/>
        <v>643833.3046</v>
      </c>
      <c r="E61" s="29">
        <f t="shared" si="21"/>
        <v>170969.0489</v>
      </c>
      <c r="F61" s="29">
        <f t="shared" si="21"/>
        <v>649400.3525</v>
      </c>
      <c r="G61" s="29">
        <f t="shared" si="21"/>
        <v>756074.3444</v>
      </c>
      <c r="H61" s="29">
        <f t="shared" si="21"/>
        <v>653738.1104</v>
      </c>
      <c r="I61" s="29">
        <f t="shared" si="21"/>
        <v>177183.1908</v>
      </c>
      <c r="J61" s="29">
        <f>+J36+J42</f>
        <v>795333.2438</v>
      </c>
      <c r="K61" s="29">
        <f>+K36+K42</f>
        <v>664993.4308</v>
      </c>
      <c r="L61" s="29">
        <f>+L36+L42</f>
        <v>779695.7951999999</v>
      </c>
      <c r="M61" s="29">
        <f t="shared" si="21"/>
        <v>406230.5255</v>
      </c>
      <c r="N61" s="29">
        <f t="shared" si="21"/>
        <v>204912.92709999997</v>
      </c>
      <c r="O61" s="29">
        <f>SUM(B61:N61)</f>
        <v>7578848.304099998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969013.47</v>
      </c>
      <c r="C64" s="36">
        <f aca="true" t="shared" si="22" ref="C64:N64">SUM(C65:C78)</f>
        <v>707470.56</v>
      </c>
      <c r="D64" s="36">
        <f t="shared" si="22"/>
        <v>643833.3</v>
      </c>
      <c r="E64" s="36">
        <f t="shared" si="22"/>
        <v>170969.05</v>
      </c>
      <c r="F64" s="36">
        <f t="shared" si="22"/>
        <v>649400.35</v>
      </c>
      <c r="G64" s="36">
        <f t="shared" si="22"/>
        <v>756074.34</v>
      </c>
      <c r="H64" s="36">
        <f t="shared" si="22"/>
        <v>653738.11</v>
      </c>
      <c r="I64" s="36">
        <f t="shared" si="22"/>
        <v>177183.19</v>
      </c>
      <c r="J64" s="36">
        <f t="shared" si="22"/>
        <v>795333.25</v>
      </c>
      <c r="K64" s="36">
        <f t="shared" si="22"/>
        <v>664993.43</v>
      </c>
      <c r="L64" s="36">
        <f t="shared" si="22"/>
        <v>779695.8</v>
      </c>
      <c r="M64" s="36">
        <f t="shared" si="22"/>
        <v>406230.53</v>
      </c>
      <c r="N64" s="36">
        <f t="shared" si="22"/>
        <v>204912.93</v>
      </c>
      <c r="O64" s="29">
        <f>SUM(O65:O78)</f>
        <v>7578848.31</v>
      </c>
    </row>
    <row r="65" spans="1:16" ht="18.75" customHeight="1">
      <c r="A65" s="17" t="s">
        <v>70</v>
      </c>
      <c r="B65" s="36">
        <v>188979.76</v>
      </c>
      <c r="C65" s="36">
        <v>202094.25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391074.01</v>
      </c>
      <c r="P65"/>
    </row>
    <row r="66" spans="1:16" ht="18.75" customHeight="1">
      <c r="A66" s="17" t="s">
        <v>71</v>
      </c>
      <c r="B66" s="36">
        <v>780033.71</v>
      </c>
      <c r="C66" s="36">
        <v>505376.31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1285410.02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643833.3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643833.3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170969.05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170969.05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649400.35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649400.35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756074.34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756074.34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653738.11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653738.11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177183.19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177183.19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795333.25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795333.25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664993.43</v>
      </c>
      <c r="L74" s="35">
        <v>0</v>
      </c>
      <c r="M74" s="35">
        <v>0</v>
      </c>
      <c r="N74" s="35">
        <v>0</v>
      </c>
      <c r="O74" s="29">
        <f t="shared" si="23"/>
        <v>664993.43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779695.8</v>
      </c>
      <c r="M75" s="35">
        <v>0</v>
      </c>
      <c r="N75" s="61">
        <v>0</v>
      </c>
      <c r="O75" s="26">
        <f t="shared" si="23"/>
        <v>779695.8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406230.53</v>
      </c>
      <c r="N76" s="35">
        <v>0</v>
      </c>
      <c r="O76" s="29">
        <f t="shared" si="23"/>
        <v>406230.53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204912.93</v>
      </c>
      <c r="O77" s="26">
        <f t="shared" si="23"/>
        <v>204912.93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2.451800009339333</v>
      </c>
      <c r="C82" s="44">
        <v>2.602997061022603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2018-08-10T17:19:42Z</dcterms:modified>
  <cp:category/>
  <cp:version/>
  <cp:contentType/>
  <cp:contentStatus/>
</cp:coreProperties>
</file>