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<sst xmlns="http://schemas.openxmlformats.org/spreadsheetml/2006/main" count="112" uniqueCount="110">
  <si>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</si>
  <si>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</si>
  <si>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</si>
  <si>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</si>
  <si>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</si>
  <si>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</si>
  <si>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</si>
  <si>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</si>
  <si>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</si>
  <si>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</si>
  <si>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</si>
  <si>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</si>
  <si>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</si>
  <si>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</si>
  <si>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</si>
  <si>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</si>
  <si>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</si>
  <si>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</si>
  <si>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</si>
  <si>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</si>
  <si>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</si>
  <si>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</si>
  <si>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</si>
  <si>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</si>
  <si>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</si>
  <si>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</si>
  <si>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</si>
  <si>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</si>
  <si>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</si>
  <si>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</si>
  <si>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</si>
  <si>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</si>
  <si>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</si>
  <si>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</si>
  <si>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</si>
  <si>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</si>
  <si>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</si>
  <si>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</si>
  <si>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</si>
  <si>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</si>
  <si>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</si>
  <si>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</si>
  <si>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</si>
  <si>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</si>
  <si>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</si>
  <si>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</si>
  <si>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</si>
  <si>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</si>
  <si>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</si>
  <si>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</si>
  <si>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</si>
  <si>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</si>
  <si>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</si>
  <si>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</si>
  <si>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</si>
  <si>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</si>
  <si>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</si>
  <si>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</si>
  <si>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</si>
  <si>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</si>
  <si>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</si>
  <si>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</si>
  <si>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</si>
  <si>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</si>
  <si>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</si>
  <si>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</si>
  <si>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</si>
  <si>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</si>
  <si>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</si>
  <si>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</si>
  <si>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</si>
  <si>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</si>
  <si>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</si>
  <si>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</si>
  <si>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</si>
  <si>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</si>
  <si>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</si>
  <si>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</si>
  <si>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</si>
  <si>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</si>
  <si>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</si>
  <si>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</si>
  <si>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</si>
  <si>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</si>
  <si>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</si>
  <si>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</si>
  <si>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</si>
  <si>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</si>
  <si>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</si>
  <si>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</si>
  <si>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</si>
  <si>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</si>
  <si>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</si>
  <si>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</si>
  <si>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</si>
  <si>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</si>
  <si>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</si>
  <si>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</si>
  <si>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</si>
  <si>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</si>
  <si>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</si>
  <si>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</si>
  <si>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</si>
  <si>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</si>
  <si>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</si>
  <si>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</si>
  <si>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</si>
  <si>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</si>
  <si>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</si>
  <si>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05/08/18 - VENCIMENTO 10/08/18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</si>
</sst>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207282</v>
      </c>
      <c r="C7" s="10">
        <f>C8+C20+C24</f>
        <v>135130</v>
      </c>
      <c r="D7" s="10">
        <f>D8+D20+D24</f>
        <v>174344</v>
      </c>
      <c r="E7" s="10">
        <f>E8+E20+E24</f>
        <v>24716</v>
      </c>
      <c r="F7" s="10">
        <f aca="true" t="shared" si="0" ref="F7:N7">F8+F20+F24</f>
        <v>153854</v>
      </c>
      <c r="G7" s="10">
        <f t="shared" si="0"/>
        <v>201968</v>
      </c>
      <c r="H7" s="10">
        <f>H8+H20+H24</f>
        <v>133979</v>
      </c>
      <c r="I7" s="10">
        <f>I8+I20+I24</f>
        <v>33024</v>
      </c>
      <c r="J7" s="10">
        <f>J8+J20+J24</f>
        <v>173656</v>
      </c>
      <c r="K7" s="10">
        <f>K8+K20+K24</f>
        <v>131209</v>
      </c>
      <c r="L7" s="10">
        <f>L8+L20+L24</f>
        <v>165618</v>
      </c>
      <c r="M7" s="10">
        <f t="shared" si="0"/>
        <v>53698</v>
      </c>
      <c r="N7" s="10">
        <f t="shared" si="0"/>
        <v>30405</v>
      </c>
      <c r="O7" s="10">
        <f>+O8+O20+O24</f>
        <v>1618883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94659</v>
      </c>
      <c r="C8" s="12">
        <f>+C9+C12+C16</f>
        <v>64877</v>
      </c>
      <c r="D8" s="12">
        <f>+D9+D12+D16</f>
        <v>86075</v>
      </c>
      <c r="E8" s="12">
        <f>+E9+E12+E16</f>
        <v>11085</v>
      </c>
      <c r="F8" s="12">
        <f aca="true" t="shared" si="1" ref="F8:N8">+F9+F12+F16</f>
        <v>72115</v>
      </c>
      <c r="G8" s="12">
        <f t="shared" si="1"/>
        <v>96978</v>
      </c>
      <c r="H8" s="12">
        <f>+H9+H12+H16</f>
        <v>64472</v>
      </c>
      <c r="I8" s="12">
        <f>+I9+I12+I16</f>
        <v>16018</v>
      </c>
      <c r="J8" s="12">
        <f>+J9+J12+J16</f>
        <v>82947</v>
      </c>
      <c r="K8" s="12">
        <f>+K9+K12+K16</f>
        <v>63672</v>
      </c>
      <c r="L8" s="12">
        <f>+L9+L12+L16</f>
        <v>76859</v>
      </c>
      <c r="M8" s="12">
        <f t="shared" si="1"/>
        <v>27838</v>
      </c>
      <c r="N8" s="12">
        <f t="shared" si="1"/>
        <v>16697</v>
      </c>
      <c r="O8" s="12">
        <f>SUM(B8:N8)</f>
        <v>774292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13605</v>
      </c>
      <c r="C9" s="14">
        <v>11833</v>
      </c>
      <c r="D9" s="14">
        <v>10463</v>
      </c>
      <c r="E9" s="14">
        <v>1200</v>
      </c>
      <c r="F9" s="14">
        <v>9625</v>
      </c>
      <c r="G9" s="14">
        <v>14166</v>
      </c>
      <c r="H9" s="14">
        <v>11719</v>
      </c>
      <c r="I9" s="14">
        <v>2855</v>
      </c>
      <c r="J9" s="14">
        <v>8105</v>
      </c>
      <c r="K9" s="14">
        <v>10137</v>
      </c>
      <c r="L9" s="14">
        <v>8627</v>
      </c>
      <c r="M9" s="14">
        <v>4130</v>
      </c>
      <c r="N9" s="14">
        <v>2254</v>
      </c>
      <c r="O9" s="12">
        <f aca="true" t="shared" si="2" ref="O9:O19">SUM(B9:N9)</f>
        <v>108719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13605</v>
      </c>
      <c r="C10" s="14">
        <f>+C9-C11</f>
        <v>11833</v>
      </c>
      <c r="D10" s="14">
        <f>+D9-D11</f>
        <v>10463</v>
      </c>
      <c r="E10" s="14">
        <f>+E9-E11</f>
        <v>1200</v>
      </c>
      <c r="F10" s="14">
        <f aca="true" t="shared" si="3" ref="F10:N10">+F9-F11</f>
        <v>9625</v>
      </c>
      <c r="G10" s="14">
        <f t="shared" si="3"/>
        <v>14166</v>
      </c>
      <c r="H10" s="14">
        <f>+H9-H11</f>
        <v>11719</v>
      </c>
      <c r="I10" s="14">
        <f>+I9-I11</f>
        <v>2855</v>
      </c>
      <c r="J10" s="14">
        <f>+J9-J11</f>
        <v>8105</v>
      </c>
      <c r="K10" s="14">
        <f>+K9-K11</f>
        <v>10137</v>
      </c>
      <c r="L10" s="14">
        <f>+L9-L11</f>
        <v>8627</v>
      </c>
      <c r="M10" s="14">
        <f t="shared" si="3"/>
        <v>4130</v>
      </c>
      <c r="N10" s="14">
        <f t="shared" si="3"/>
        <v>2254</v>
      </c>
      <c r="O10" s="12">
        <f t="shared" si="2"/>
        <v>108719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76007</v>
      </c>
      <c r="C12" s="14">
        <f>C13+C14+C15</f>
        <v>49741</v>
      </c>
      <c r="D12" s="14">
        <f>D13+D14+D15</f>
        <v>71608</v>
      </c>
      <c r="E12" s="14">
        <f>E13+E14+E15</f>
        <v>9365</v>
      </c>
      <c r="F12" s="14">
        <f aca="true" t="shared" si="4" ref="F12:N12">F13+F14+F15</f>
        <v>58713</v>
      </c>
      <c r="G12" s="14">
        <f t="shared" si="4"/>
        <v>77791</v>
      </c>
      <c r="H12" s="14">
        <f>H13+H14+H15</f>
        <v>49791</v>
      </c>
      <c r="I12" s="14">
        <f>I13+I14+I15</f>
        <v>12465</v>
      </c>
      <c r="J12" s="14">
        <f>J13+J14+J15</f>
        <v>70406</v>
      </c>
      <c r="K12" s="14">
        <f>K13+K14+K15</f>
        <v>50304</v>
      </c>
      <c r="L12" s="14">
        <f>L13+L14+L15</f>
        <v>63592</v>
      </c>
      <c r="M12" s="14">
        <f t="shared" si="4"/>
        <v>22473</v>
      </c>
      <c r="N12" s="14">
        <f t="shared" si="4"/>
        <v>13839</v>
      </c>
      <c r="O12" s="12">
        <f t="shared" si="2"/>
        <v>626095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34146</v>
      </c>
      <c r="C13" s="14">
        <v>23232</v>
      </c>
      <c r="D13" s="14">
        <v>32743</v>
      </c>
      <c r="E13" s="14">
        <v>4282</v>
      </c>
      <c r="F13" s="14">
        <v>26835</v>
      </c>
      <c r="G13" s="14">
        <v>35404</v>
      </c>
      <c r="H13" s="14">
        <v>23097</v>
      </c>
      <c r="I13" s="14">
        <v>5884</v>
      </c>
      <c r="J13" s="14">
        <v>32099</v>
      </c>
      <c r="K13" s="14">
        <v>21792</v>
      </c>
      <c r="L13" s="14">
        <v>26458</v>
      </c>
      <c r="M13" s="14">
        <v>8821</v>
      </c>
      <c r="N13" s="14">
        <v>5285</v>
      </c>
      <c r="O13" s="12">
        <f t="shared" si="2"/>
        <v>280078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40365</v>
      </c>
      <c r="C14" s="14">
        <v>25007</v>
      </c>
      <c r="D14" s="14">
        <v>37649</v>
      </c>
      <c r="E14" s="14">
        <v>4821</v>
      </c>
      <c r="F14" s="14">
        <v>30349</v>
      </c>
      <c r="G14" s="14">
        <v>39747</v>
      </c>
      <c r="H14" s="14">
        <v>25402</v>
      </c>
      <c r="I14" s="14">
        <v>6265</v>
      </c>
      <c r="J14" s="14">
        <v>37328</v>
      </c>
      <c r="K14" s="14">
        <v>27391</v>
      </c>
      <c r="L14" s="14">
        <v>36132</v>
      </c>
      <c r="M14" s="14">
        <v>13141</v>
      </c>
      <c r="N14" s="14">
        <v>8303</v>
      </c>
      <c r="O14" s="12">
        <f t="shared" si="2"/>
        <v>331900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1496</v>
      </c>
      <c r="C15" s="14">
        <v>1502</v>
      </c>
      <c r="D15" s="14">
        <v>1216</v>
      </c>
      <c r="E15" s="14">
        <v>262</v>
      </c>
      <c r="F15" s="14">
        <v>1529</v>
      </c>
      <c r="G15" s="14">
        <v>2640</v>
      </c>
      <c r="H15" s="14">
        <v>1292</v>
      </c>
      <c r="I15" s="14">
        <v>316</v>
      </c>
      <c r="J15" s="14">
        <v>979</v>
      </c>
      <c r="K15" s="14">
        <v>1121</v>
      </c>
      <c r="L15" s="14">
        <v>1002</v>
      </c>
      <c r="M15" s="14">
        <v>511</v>
      </c>
      <c r="N15" s="14">
        <v>251</v>
      </c>
      <c r="O15" s="12">
        <f t="shared" si="2"/>
        <v>14117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5047</v>
      </c>
      <c r="C16" s="14">
        <f>C17+C18+C19</f>
        <v>3303</v>
      </c>
      <c r="D16" s="14">
        <f>D17+D18+D19</f>
        <v>4004</v>
      </c>
      <c r="E16" s="14">
        <f>E17+E18+E19</f>
        <v>520</v>
      </c>
      <c r="F16" s="14">
        <f aca="true" t="shared" si="5" ref="F16:N16">F17+F18+F19</f>
        <v>3777</v>
      </c>
      <c r="G16" s="14">
        <f t="shared" si="5"/>
        <v>5021</v>
      </c>
      <c r="H16" s="14">
        <f>H17+H18+H19</f>
        <v>2962</v>
      </c>
      <c r="I16" s="14">
        <f>I17+I18+I19</f>
        <v>698</v>
      </c>
      <c r="J16" s="14">
        <f>J17+J18+J19</f>
        <v>4436</v>
      </c>
      <c r="K16" s="14">
        <f>K17+K18+K19</f>
        <v>3231</v>
      </c>
      <c r="L16" s="14">
        <f>L17+L18+L19</f>
        <v>4640</v>
      </c>
      <c r="M16" s="14">
        <f t="shared" si="5"/>
        <v>1235</v>
      </c>
      <c r="N16" s="14">
        <f t="shared" si="5"/>
        <v>604</v>
      </c>
      <c r="O16" s="12">
        <f t="shared" si="2"/>
        <v>39478</v>
      </c>
    </row>
    <row r="17" spans="1:26" ht="18.75" customHeight="1">
      <c r="A17" s="15" t="s">
        <v>16</v>
      </c>
      <c r="B17" s="14">
        <v>5038</v>
      </c>
      <c r="C17" s="14">
        <v>3301</v>
      </c>
      <c r="D17" s="14">
        <v>3998</v>
      </c>
      <c r="E17" s="14">
        <v>520</v>
      </c>
      <c r="F17" s="14">
        <v>3773</v>
      </c>
      <c r="G17" s="14">
        <v>5011</v>
      </c>
      <c r="H17" s="14">
        <v>2955</v>
      </c>
      <c r="I17" s="14">
        <v>698</v>
      </c>
      <c r="J17" s="14">
        <v>4434</v>
      </c>
      <c r="K17" s="14">
        <v>3228</v>
      </c>
      <c r="L17" s="14">
        <v>4630</v>
      </c>
      <c r="M17" s="14">
        <v>1232</v>
      </c>
      <c r="N17" s="14">
        <v>601</v>
      </c>
      <c r="O17" s="12">
        <f t="shared" si="2"/>
        <v>39419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8</v>
      </c>
      <c r="C18" s="14">
        <v>2</v>
      </c>
      <c r="D18" s="14">
        <v>4</v>
      </c>
      <c r="E18" s="14">
        <v>0</v>
      </c>
      <c r="F18" s="14">
        <v>0</v>
      </c>
      <c r="G18" s="14">
        <v>5</v>
      </c>
      <c r="H18" s="14">
        <v>3</v>
      </c>
      <c r="I18" s="14">
        <v>0</v>
      </c>
      <c r="J18" s="14">
        <v>0</v>
      </c>
      <c r="K18" s="14">
        <v>1</v>
      </c>
      <c r="L18" s="14">
        <v>8</v>
      </c>
      <c r="M18" s="14">
        <v>3</v>
      </c>
      <c r="N18" s="14">
        <v>3</v>
      </c>
      <c r="O18" s="12">
        <f t="shared" si="2"/>
        <v>37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</v>
      </c>
      <c r="C19" s="14">
        <v>0</v>
      </c>
      <c r="D19" s="14">
        <v>2</v>
      </c>
      <c r="E19" s="14">
        <v>0</v>
      </c>
      <c r="F19" s="14">
        <v>4</v>
      </c>
      <c r="G19" s="14">
        <v>5</v>
      </c>
      <c r="H19" s="14">
        <v>4</v>
      </c>
      <c r="I19" s="14">
        <v>0</v>
      </c>
      <c r="J19" s="14">
        <v>2</v>
      </c>
      <c r="K19" s="14">
        <v>2</v>
      </c>
      <c r="L19" s="14">
        <v>2</v>
      </c>
      <c r="M19" s="14">
        <v>0</v>
      </c>
      <c r="N19" s="14">
        <v>0</v>
      </c>
      <c r="O19" s="12">
        <f t="shared" si="2"/>
        <v>22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52932</v>
      </c>
      <c r="C20" s="18">
        <f>C21+C22+C23</f>
        <v>29597</v>
      </c>
      <c r="D20" s="18">
        <f>D21+D22+D23</f>
        <v>38815</v>
      </c>
      <c r="E20" s="18">
        <f>E21+E22+E23</f>
        <v>5580</v>
      </c>
      <c r="F20" s="18">
        <f aca="true" t="shared" si="6" ref="F20:N20">F21+F22+F23</f>
        <v>35451</v>
      </c>
      <c r="G20" s="18">
        <f t="shared" si="6"/>
        <v>42906</v>
      </c>
      <c r="H20" s="18">
        <f>H21+H22+H23</f>
        <v>31535</v>
      </c>
      <c r="I20" s="18">
        <f>I21+I22+I23</f>
        <v>7615</v>
      </c>
      <c r="J20" s="18">
        <f>J21+J22+J23</f>
        <v>46170</v>
      </c>
      <c r="K20" s="18">
        <f>K21+K22+K23</f>
        <v>30195</v>
      </c>
      <c r="L20" s="18">
        <f>L21+L22+L23</f>
        <v>50263</v>
      </c>
      <c r="M20" s="18">
        <f t="shared" si="6"/>
        <v>14731</v>
      </c>
      <c r="N20" s="18">
        <f t="shared" si="6"/>
        <v>8189</v>
      </c>
      <c r="O20" s="12">
        <f aca="true" t="shared" si="7" ref="O20:O26">SUM(B20:N20)</f>
        <v>393979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26800</v>
      </c>
      <c r="C21" s="14">
        <v>16431</v>
      </c>
      <c r="D21" s="14">
        <v>18774</v>
      </c>
      <c r="E21" s="14">
        <v>2807</v>
      </c>
      <c r="F21" s="14">
        <v>18956</v>
      </c>
      <c r="G21" s="14">
        <v>21627</v>
      </c>
      <c r="H21" s="14">
        <v>17056</v>
      </c>
      <c r="I21" s="14">
        <v>4150</v>
      </c>
      <c r="J21" s="14">
        <v>23290</v>
      </c>
      <c r="K21" s="14">
        <v>15094</v>
      </c>
      <c r="L21" s="14">
        <v>23777</v>
      </c>
      <c r="M21" s="14">
        <v>7190</v>
      </c>
      <c r="N21" s="14">
        <v>3576</v>
      </c>
      <c r="O21" s="12">
        <f t="shared" si="7"/>
        <v>199528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25438</v>
      </c>
      <c r="C22" s="14">
        <v>12699</v>
      </c>
      <c r="D22" s="14">
        <v>19568</v>
      </c>
      <c r="E22" s="14">
        <v>2687</v>
      </c>
      <c r="F22" s="14">
        <v>15901</v>
      </c>
      <c r="G22" s="14">
        <v>20377</v>
      </c>
      <c r="H22" s="14">
        <v>13996</v>
      </c>
      <c r="I22" s="14">
        <v>3363</v>
      </c>
      <c r="J22" s="14">
        <v>22421</v>
      </c>
      <c r="K22" s="14">
        <v>14703</v>
      </c>
      <c r="L22" s="14">
        <v>25949</v>
      </c>
      <c r="M22" s="14">
        <v>7328</v>
      </c>
      <c r="N22" s="14">
        <v>4510</v>
      </c>
      <c r="O22" s="12">
        <f t="shared" si="7"/>
        <v>188940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694</v>
      </c>
      <c r="C23" s="14">
        <v>467</v>
      </c>
      <c r="D23" s="14">
        <v>473</v>
      </c>
      <c r="E23" s="14">
        <v>86</v>
      </c>
      <c r="F23" s="14">
        <v>594</v>
      </c>
      <c r="G23" s="14">
        <v>902</v>
      </c>
      <c r="H23" s="14">
        <v>483</v>
      </c>
      <c r="I23" s="14">
        <v>102</v>
      </c>
      <c r="J23" s="14">
        <v>459</v>
      </c>
      <c r="K23" s="14">
        <v>398</v>
      </c>
      <c r="L23" s="14">
        <v>537</v>
      </c>
      <c r="M23" s="14">
        <v>213</v>
      </c>
      <c r="N23" s="14">
        <v>103</v>
      </c>
      <c r="O23" s="12">
        <f t="shared" si="7"/>
        <v>5511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59691</v>
      </c>
      <c r="C24" s="14">
        <f>C25+C26</f>
        <v>40656</v>
      </c>
      <c r="D24" s="14">
        <f>D25+D26</f>
        <v>49454</v>
      </c>
      <c r="E24" s="14">
        <f>E25+E26</f>
        <v>8051</v>
      </c>
      <c r="F24" s="14">
        <f aca="true" t="shared" si="8" ref="F24:N24">F25+F26</f>
        <v>46288</v>
      </c>
      <c r="G24" s="14">
        <f t="shared" si="8"/>
        <v>62084</v>
      </c>
      <c r="H24" s="14">
        <f>H25+H26</f>
        <v>37972</v>
      </c>
      <c r="I24" s="14">
        <f>I25+I26</f>
        <v>9391</v>
      </c>
      <c r="J24" s="14">
        <f>J25+J26</f>
        <v>44539</v>
      </c>
      <c r="K24" s="14">
        <f>K25+K26</f>
        <v>37342</v>
      </c>
      <c r="L24" s="14">
        <f>L25+L26</f>
        <v>38496</v>
      </c>
      <c r="M24" s="14">
        <f t="shared" si="8"/>
        <v>11129</v>
      </c>
      <c r="N24" s="14">
        <f t="shared" si="8"/>
        <v>5519</v>
      </c>
      <c r="O24" s="12">
        <f t="shared" si="7"/>
        <v>450612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35633</v>
      </c>
      <c r="C25" s="14">
        <v>27187</v>
      </c>
      <c r="D25" s="14">
        <v>32518</v>
      </c>
      <c r="E25" s="14">
        <v>5599</v>
      </c>
      <c r="F25" s="14">
        <v>30847</v>
      </c>
      <c r="G25" s="14">
        <v>43230</v>
      </c>
      <c r="H25" s="14">
        <v>27193</v>
      </c>
      <c r="I25" s="14">
        <v>6979</v>
      </c>
      <c r="J25" s="14">
        <v>26584</v>
      </c>
      <c r="K25" s="14">
        <v>25002</v>
      </c>
      <c r="L25" s="14">
        <v>24067</v>
      </c>
      <c r="M25" s="14">
        <v>6889</v>
      </c>
      <c r="N25" s="14">
        <v>3208</v>
      </c>
      <c r="O25" s="12">
        <f t="shared" si="7"/>
        <v>294936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24058</v>
      </c>
      <c r="C26" s="14">
        <v>13469</v>
      </c>
      <c r="D26" s="14">
        <v>16936</v>
      </c>
      <c r="E26" s="14">
        <v>2452</v>
      </c>
      <c r="F26" s="14">
        <v>15441</v>
      </c>
      <c r="G26" s="14">
        <v>18854</v>
      </c>
      <c r="H26" s="14">
        <v>10779</v>
      </c>
      <c r="I26" s="14">
        <v>2412</v>
      </c>
      <c r="J26" s="14">
        <v>17955</v>
      </c>
      <c r="K26" s="14">
        <v>12340</v>
      </c>
      <c r="L26" s="14">
        <v>14429</v>
      </c>
      <c r="M26" s="14">
        <v>4240</v>
      </c>
      <c r="N26" s="14">
        <v>2311</v>
      </c>
      <c r="O26" s="12">
        <f t="shared" si="7"/>
        <v>155676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47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457812.1992</v>
      </c>
      <c r="C36" s="60">
        <f aca="true" t="shared" si="11" ref="C36:N36">C37+C38+C39+C40</f>
        <v>314661.843</v>
      </c>
      <c r="D36" s="60">
        <f t="shared" si="11"/>
        <v>352025.1508</v>
      </c>
      <c r="E36" s="60">
        <f t="shared" si="11"/>
        <v>73142.0588</v>
      </c>
      <c r="F36" s="60">
        <f t="shared" si="11"/>
        <v>349320.12100000004</v>
      </c>
      <c r="G36" s="60">
        <f t="shared" si="11"/>
        <v>362246.7108</v>
      </c>
      <c r="H36" s="60">
        <f t="shared" si="11"/>
        <v>293913.7404</v>
      </c>
      <c r="I36" s="60">
        <f>I37+I38+I39+I40</f>
        <v>72269.7216</v>
      </c>
      <c r="J36" s="60">
        <f>J37+J38+J39+J40</f>
        <v>386762.3304</v>
      </c>
      <c r="K36" s="60">
        <f>K37+K38+K39+K40</f>
        <v>340023.1114</v>
      </c>
      <c r="L36" s="60">
        <f>L37+L38+L39+L40</f>
        <v>411402.1752</v>
      </c>
      <c r="M36" s="60">
        <f t="shared" si="11"/>
        <v>169988.357</v>
      </c>
      <c r="N36" s="60">
        <f t="shared" si="11"/>
        <v>80769.9655</v>
      </c>
      <c r="O36" s="60">
        <f>O37+O38+O39+O40</f>
        <v>3664337.4851</v>
      </c>
    </row>
    <row r="37" spans="1:15" ht="18.75" customHeight="1">
      <c r="A37" s="57" t="s">
        <v>50</v>
      </c>
      <c r="B37" s="54">
        <f aca="true" t="shared" si="12" ref="B37:N37">B29*B7</f>
        <v>453035.5392</v>
      </c>
      <c r="C37" s="54">
        <f t="shared" si="12"/>
        <v>310542.25299999997</v>
      </c>
      <c r="D37" s="54">
        <f t="shared" si="12"/>
        <v>341836.2808</v>
      </c>
      <c r="E37" s="54">
        <f t="shared" si="12"/>
        <v>73142.0588</v>
      </c>
      <c r="F37" s="54">
        <f t="shared" si="12"/>
        <v>346402.281</v>
      </c>
      <c r="G37" s="54">
        <f t="shared" si="12"/>
        <v>357604.5408</v>
      </c>
      <c r="H37" s="54">
        <f t="shared" si="12"/>
        <v>290412.8804</v>
      </c>
      <c r="I37" s="54">
        <f>I29*I7</f>
        <v>72269.7216</v>
      </c>
      <c r="J37" s="54">
        <f>J29*J7</f>
        <v>377423.9504</v>
      </c>
      <c r="K37" s="54">
        <f>K29*K7</f>
        <v>326001.8814</v>
      </c>
      <c r="L37" s="54">
        <f>L29*L7</f>
        <v>402683.6052</v>
      </c>
      <c r="M37" s="54">
        <f t="shared" si="12"/>
        <v>164664.917</v>
      </c>
      <c r="N37" s="54">
        <f t="shared" si="12"/>
        <v>79755.3555</v>
      </c>
      <c r="O37" s="56">
        <f>SUM(B37:N37)</f>
        <v>3595775.2651</v>
      </c>
    </row>
    <row r="38" spans="1:15" ht="18.75" customHeight="1">
      <c r="A38" s="57" t="s">
        <v>51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52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53</v>
      </c>
      <c r="B40" s="54">
        <v>4776.66</v>
      </c>
      <c r="C40" s="54">
        <v>4119.59</v>
      </c>
      <c r="D40" s="54">
        <v>10188.87</v>
      </c>
      <c r="E40" s="54">
        <v>0</v>
      </c>
      <c r="F40" s="54">
        <v>2917.84</v>
      </c>
      <c r="G40" s="54">
        <v>4642.17</v>
      </c>
      <c r="H40" s="54">
        <v>3500.86</v>
      </c>
      <c r="I40" s="54">
        <v>0</v>
      </c>
      <c r="J40" s="54">
        <v>9338.38</v>
      </c>
      <c r="K40" s="54">
        <v>14021.23</v>
      </c>
      <c r="L40" s="54">
        <v>8718.57</v>
      </c>
      <c r="M40" s="54">
        <v>5323.44</v>
      </c>
      <c r="N40" s="54">
        <v>1014.61</v>
      </c>
      <c r="O40" s="56">
        <f>SUM(B40:N40)</f>
        <v>68562.22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-54420</v>
      </c>
      <c r="C42" s="25">
        <f aca="true" t="shared" si="15" ref="C42:N42">+C43+C46+C58+C59</f>
        <v>-47332</v>
      </c>
      <c r="D42" s="25">
        <f t="shared" si="15"/>
        <v>-52607.09</v>
      </c>
      <c r="E42" s="25">
        <f t="shared" si="15"/>
        <v>-4800</v>
      </c>
      <c r="F42" s="25">
        <f t="shared" si="15"/>
        <v>-39000</v>
      </c>
      <c r="G42" s="25">
        <f t="shared" si="15"/>
        <v>-57164</v>
      </c>
      <c r="H42" s="25">
        <f t="shared" si="15"/>
        <v>-46876</v>
      </c>
      <c r="I42" s="25">
        <f>+I43+I46+I58+I59</f>
        <v>-12420</v>
      </c>
      <c r="J42" s="25">
        <f>+J43+J46+J58+J59</f>
        <v>-32420</v>
      </c>
      <c r="K42" s="25">
        <f>+K43+K46+K58+K59</f>
        <v>-40548</v>
      </c>
      <c r="L42" s="25">
        <f>+L43+L46+L58+L59</f>
        <v>-34508</v>
      </c>
      <c r="M42" s="25">
        <f t="shared" si="15"/>
        <v>-16520</v>
      </c>
      <c r="N42" s="25">
        <f t="shared" si="15"/>
        <v>-9016</v>
      </c>
      <c r="O42" s="25">
        <f>+O43+O46+O58+O59</f>
        <v>-447631.09</v>
      </c>
    </row>
    <row r="43" spans="1:15" ht="18.75" customHeight="1">
      <c r="A43" s="17" t="s">
        <v>55</v>
      </c>
      <c r="B43" s="26">
        <f>B44+B45</f>
        <v>-54420</v>
      </c>
      <c r="C43" s="26">
        <f>C44+C45</f>
        <v>-47332</v>
      </c>
      <c r="D43" s="26">
        <f>D44+D45</f>
        <v>-41852</v>
      </c>
      <c r="E43" s="26">
        <f>E44+E45</f>
        <v>-4800</v>
      </c>
      <c r="F43" s="26">
        <f aca="true" t="shared" si="16" ref="F43:N43">F44+F45</f>
        <v>-38500</v>
      </c>
      <c r="G43" s="26">
        <f t="shared" si="16"/>
        <v>-56664</v>
      </c>
      <c r="H43" s="26">
        <f t="shared" si="16"/>
        <v>-46876</v>
      </c>
      <c r="I43" s="26">
        <f>I44+I45</f>
        <v>-11420</v>
      </c>
      <c r="J43" s="26">
        <f>J44+J45</f>
        <v>-32420</v>
      </c>
      <c r="K43" s="26">
        <f>K44+K45</f>
        <v>-40548</v>
      </c>
      <c r="L43" s="26">
        <f>L44+L45</f>
        <v>-34508</v>
      </c>
      <c r="M43" s="26">
        <f t="shared" si="16"/>
        <v>-16520</v>
      </c>
      <c r="N43" s="26">
        <f t="shared" si="16"/>
        <v>-9016</v>
      </c>
      <c r="O43" s="25">
        <f aca="true" t="shared" si="17" ref="O43:O59">SUM(B43:N43)</f>
        <v>-434876</v>
      </c>
    </row>
    <row r="44" spans="1:26" ht="18.75" customHeight="1">
      <c r="A44" s="13" t="s">
        <v>56</v>
      </c>
      <c r="B44" s="20">
        <f>ROUND(-B9*$D$3,2)</f>
        <v>-54420</v>
      </c>
      <c r="C44" s="20">
        <f>ROUND(-C9*$D$3,2)</f>
        <v>-47332</v>
      </c>
      <c r="D44" s="20">
        <f>ROUND(-D9*$D$3,2)</f>
        <v>-41852</v>
      </c>
      <c r="E44" s="20">
        <f>ROUND(-E9*$D$3,2)</f>
        <v>-4800</v>
      </c>
      <c r="F44" s="20">
        <f aca="true" t="shared" si="18" ref="F44:N44">ROUND(-F9*$D$3,2)</f>
        <v>-38500</v>
      </c>
      <c r="G44" s="20">
        <f t="shared" si="18"/>
        <v>-56664</v>
      </c>
      <c r="H44" s="20">
        <f t="shared" si="18"/>
        <v>-46876</v>
      </c>
      <c r="I44" s="20">
        <f>ROUND(-I9*$D$3,2)</f>
        <v>-11420</v>
      </c>
      <c r="J44" s="20">
        <f>ROUND(-J9*$D$3,2)</f>
        <v>-32420</v>
      </c>
      <c r="K44" s="20">
        <f>ROUND(-K9*$D$3,2)</f>
        <v>-40548</v>
      </c>
      <c r="L44" s="20">
        <f>ROUND(-L9*$D$3,2)</f>
        <v>-34508</v>
      </c>
      <c r="M44" s="20">
        <f t="shared" si="18"/>
        <v>-16520</v>
      </c>
      <c r="N44" s="20">
        <f t="shared" si="18"/>
        <v>-9016</v>
      </c>
      <c r="O44" s="46">
        <f t="shared" si="17"/>
        <v>-434876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-10755.09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-12755.09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-500-10255.09</f>
        <v>-10755.09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-12755.09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403392.1992</v>
      </c>
      <c r="C61" s="29">
        <f t="shared" si="21"/>
        <v>267329.843</v>
      </c>
      <c r="D61" s="29">
        <f t="shared" si="21"/>
        <v>299418.0608</v>
      </c>
      <c r="E61" s="29">
        <f t="shared" si="21"/>
        <v>68342.0588</v>
      </c>
      <c r="F61" s="29">
        <f t="shared" si="21"/>
        <v>310320.12100000004</v>
      </c>
      <c r="G61" s="29">
        <f t="shared" si="21"/>
        <v>305082.7108</v>
      </c>
      <c r="H61" s="29">
        <f t="shared" si="21"/>
        <v>247037.7404</v>
      </c>
      <c r="I61" s="29">
        <f t="shared" si="21"/>
        <v>59849.721600000004</v>
      </c>
      <c r="J61" s="29">
        <f>+J36+J42</f>
        <v>354342.3304</v>
      </c>
      <c r="K61" s="29">
        <f>+K36+K42</f>
        <v>299475.1114</v>
      </c>
      <c r="L61" s="29">
        <f>+L36+L42</f>
        <v>376894.1752</v>
      </c>
      <c r="M61" s="29">
        <f t="shared" si="21"/>
        <v>153468.357</v>
      </c>
      <c r="N61" s="29">
        <f t="shared" si="21"/>
        <v>71753.9655</v>
      </c>
      <c r="O61" s="29">
        <f>SUM(B61:N61)</f>
        <v>3216706.3951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Q62" s="77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403392.2</v>
      </c>
      <c r="C64" s="36">
        <f aca="true" t="shared" si="22" ref="C64:N64">SUM(C65:C78)</f>
        <v>267329.83999999997</v>
      </c>
      <c r="D64" s="36">
        <f t="shared" si="22"/>
        <v>299418.06</v>
      </c>
      <c r="E64" s="36">
        <f t="shared" si="22"/>
        <v>68342.06</v>
      </c>
      <c r="F64" s="36">
        <f t="shared" si="22"/>
        <v>310320.12</v>
      </c>
      <c r="G64" s="36">
        <f t="shared" si="22"/>
        <v>305082.71</v>
      </c>
      <c r="H64" s="36">
        <f t="shared" si="22"/>
        <v>247037.74</v>
      </c>
      <c r="I64" s="36">
        <f t="shared" si="22"/>
        <v>59849.72</v>
      </c>
      <c r="J64" s="36">
        <f t="shared" si="22"/>
        <v>354342.34</v>
      </c>
      <c r="K64" s="36">
        <f t="shared" si="22"/>
        <v>299475.11</v>
      </c>
      <c r="L64" s="36">
        <f t="shared" si="22"/>
        <v>376894.18</v>
      </c>
      <c r="M64" s="36">
        <f t="shared" si="22"/>
        <v>153468.36</v>
      </c>
      <c r="N64" s="36">
        <f t="shared" si="22"/>
        <v>71753.97</v>
      </c>
      <c r="O64" s="29">
        <f>SUM(O65:O78)</f>
        <v>3216706.41</v>
      </c>
    </row>
    <row r="65" spans="1:16" ht="18.75" customHeight="1">
      <c r="A65" s="17" t="s">
        <v>70</v>
      </c>
      <c r="B65" s="36">
        <v>77430.94</v>
      </c>
      <c r="C65" s="36">
        <v>75983.57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153414.51</v>
      </c>
      <c r="P65"/>
    </row>
    <row r="66" spans="1:16" ht="18.75" customHeight="1">
      <c r="A66" s="17" t="s">
        <v>71</v>
      </c>
      <c r="B66" s="36">
        <v>325961.26</v>
      </c>
      <c r="C66" s="36">
        <v>191346.27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517307.53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299418.06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299418.06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68342.06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68342.06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310320.12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310320.12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305082.71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305082.71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247037.74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247037.74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59849.72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59849.72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354342.34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354342.34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299475.11</v>
      </c>
      <c r="L74" s="35">
        <v>0</v>
      </c>
      <c r="M74" s="35">
        <v>0</v>
      </c>
      <c r="N74" s="35">
        <v>0</v>
      </c>
      <c r="O74" s="29">
        <f t="shared" si="23"/>
        <v>299475.11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376894.18</v>
      </c>
      <c r="M75" s="35">
        <v>0</v>
      </c>
      <c r="N75" s="61">
        <v>0</v>
      </c>
      <c r="O75" s="26">
        <f t="shared" si="23"/>
        <v>376894.18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153468.36</v>
      </c>
      <c r="N76" s="35">
        <v>0</v>
      </c>
      <c r="O76" s="29">
        <f t="shared" si="23"/>
        <v>153468.36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71753.97</v>
      </c>
      <c r="O77" s="26">
        <f t="shared" si="23"/>
        <v>71753.97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2.4613415370579546</v>
      </c>
      <c r="C82" s="44">
        <v>2.6091406354117086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1.7706000000000002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3.0664999999999996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2018-08-09T21:29:13Z</dcterms:modified>
  <cp:category/>
  <cp:version/>
  <cp:contentType/>
  <cp:contentStatus/>
</cp:coreProperties>
</file>