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<sst xmlns="http://schemas.openxmlformats.org/spreadsheetml/2006/main" count="113" uniqueCount="111">
  <si>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</si>
  <si>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</si>
  <si>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</si>
  <si>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</si>
  <si>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</si>
  <si>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</si>
  <si>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</si>
  <si>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</si>
  <si>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</si>
  <si>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</si>
  <si>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</si>
  <si>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</si>
  <si>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</si>
  <si>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</si>
  <si>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</si>
  <si>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</si>
  <si>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</si>
  <si>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</si>
  <si>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</si>
  <si>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</si>
  <si>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</si>
  <si>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</si>
  <si>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</si>
  <si>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</si>
  <si>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</si>
  <si>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</si>
  <si>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</si>
  <si>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</si>
  <si>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</si>
  <si>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</si>
  <si>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</si>
  <si>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</si>
  <si>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</si>
  <si>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</si>
  <si>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</si>
  <si>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</si>
  <si>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</si>
  <si>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</si>
  <si>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</si>
  <si>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</si>
  <si>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</si>
  <si>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</si>
  <si>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</si>
  <si>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</si>
  <si>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</si>
  <si>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</si>
  <si>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</si>
  <si>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</si>
  <si>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</si>
  <si>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</si>
  <si>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</si>
  <si>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</si>
  <si>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</si>
  <si>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</si>
  <si>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</si>
  <si>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</si>
  <si>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</si>
  <si>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</si>
  <si>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</si>
  <si>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</si>
  <si>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</si>
  <si>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</si>
  <si>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</si>
  <si>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</si>
  <si>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</si>
  <si>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</si>
  <si>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</si>
  <si>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</si>
  <si>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</si>
  <si>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</si>
  <si>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</si>
  <si>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</si>
  <si>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</si>
  <si>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</si>
  <si>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</si>
  <si>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</si>
  <si>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</si>
  <si>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</si>
  <si>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</si>
  <si>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</si>
  <si>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</si>
  <si>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</si>
  <si>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</si>
  <si>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</si>
  <si>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</si>
  <si>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</si>
  <si>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</si>
  <si>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</si>
  <si>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</si>
  <si>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</si>
  <si>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</si>
  <si>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</si>
  <si>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</si>
  <si>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</si>
  <si>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</si>
  <si>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</si>
  <si>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</si>
  <si>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</si>
  <si>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</si>
  <si>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</si>
  <si>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</si>
  <si>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</si>
  <si>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</si>
  <si>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</si>
  <si>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</si>
  <si>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02/08/18 - VENCIMENTO 09/08/18</t>
  </si>
  <si>
    <t>5.3. Revisão de Remuneração pelo Transporte Coletivo (1)</t>
  </si>
  <si>
    <t>5.4. Revisão de Remuneração pelo Serviço Atende (1)</t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</si>
  <si>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</si>
  <si>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</si>
  <si>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de tarifas em conformidade com o contrato vigente, período de 29/06 a 01/08/18, para a área 4.1, e período de 29/06 a 24/07/18 para as demias áreas.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</si>
</sst>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97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93</v>
      </c>
      <c r="F6" s="3" t="s">
        <v>94</v>
      </c>
      <c r="G6" s="3" t="s">
        <v>95</v>
      </c>
      <c r="H6" s="66" t="s">
        <v>29</v>
      </c>
      <c r="I6" s="66" t="s">
        <v>96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481785</v>
      </c>
      <c r="C7" s="10">
        <f>C8+C20+C24</f>
        <v>346593</v>
      </c>
      <c r="D7" s="10">
        <f>D8+D20+D24</f>
        <v>372092</v>
      </c>
      <c r="E7" s="10">
        <f>E8+E20+E24</f>
        <v>59392</v>
      </c>
      <c r="F7" s="10">
        <f aca="true" t="shared" si="0" ref="F7:N7">F8+F20+F24</f>
        <v>308678</v>
      </c>
      <c r="G7" s="10">
        <f t="shared" si="0"/>
        <v>493609</v>
      </c>
      <c r="H7" s="10">
        <f>H8+H20+H24</f>
        <v>347327</v>
      </c>
      <c r="I7" s="10">
        <f>I8+I20+I24</f>
        <v>97265</v>
      </c>
      <c r="J7" s="10">
        <f>J8+J20+J24</f>
        <v>388572</v>
      </c>
      <c r="K7" s="10">
        <f>K8+K20+K24</f>
        <v>292289</v>
      </c>
      <c r="L7" s="10">
        <f>L8+L20+L24</f>
        <v>343880</v>
      </c>
      <c r="M7" s="10">
        <f t="shared" si="0"/>
        <v>148886</v>
      </c>
      <c r="N7" s="10">
        <f t="shared" si="0"/>
        <v>86318</v>
      </c>
      <c r="O7" s="10">
        <f>+O8+O20+O24</f>
        <v>3766686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216484</v>
      </c>
      <c r="C8" s="12">
        <f>+C9+C12+C16</f>
        <v>168606</v>
      </c>
      <c r="D8" s="12">
        <f>+D9+D12+D16</f>
        <v>194161</v>
      </c>
      <c r="E8" s="12">
        <f>+E9+E12+E16</f>
        <v>28253</v>
      </c>
      <c r="F8" s="12">
        <f aca="true" t="shared" si="1" ref="F8:N8">+F9+F12+F16</f>
        <v>151852</v>
      </c>
      <c r="G8" s="12">
        <f t="shared" si="1"/>
        <v>247314</v>
      </c>
      <c r="H8" s="12">
        <f>+H9+H12+H16</f>
        <v>166344</v>
      </c>
      <c r="I8" s="12">
        <f>+I9+I12+I16</f>
        <v>48510</v>
      </c>
      <c r="J8" s="12">
        <f>+J9+J12+J16</f>
        <v>193264</v>
      </c>
      <c r="K8" s="12">
        <f>+K9+K12+K16</f>
        <v>143662</v>
      </c>
      <c r="L8" s="12">
        <f>+L9+L12+L16</f>
        <v>159131</v>
      </c>
      <c r="M8" s="12">
        <f t="shared" si="1"/>
        <v>78168</v>
      </c>
      <c r="N8" s="12">
        <f t="shared" si="1"/>
        <v>47150</v>
      </c>
      <c r="O8" s="12">
        <f>SUM(B8:N8)</f>
        <v>1842899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18253</v>
      </c>
      <c r="C9" s="14">
        <v>18632</v>
      </c>
      <c r="D9" s="14">
        <v>12593</v>
      </c>
      <c r="E9" s="14">
        <v>2200</v>
      </c>
      <c r="F9" s="14">
        <v>10965</v>
      </c>
      <c r="G9" s="14">
        <v>19695</v>
      </c>
      <c r="H9" s="14">
        <v>18824</v>
      </c>
      <c r="I9" s="14">
        <v>5261</v>
      </c>
      <c r="J9" s="14">
        <v>10516</v>
      </c>
      <c r="K9" s="14">
        <v>14360</v>
      </c>
      <c r="L9" s="14">
        <v>11417</v>
      </c>
      <c r="M9" s="14">
        <v>8519</v>
      </c>
      <c r="N9" s="14">
        <v>5098</v>
      </c>
      <c r="O9" s="12">
        <f aca="true" t="shared" si="2" ref="O9:O19">SUM(B9:N9)</f>
        <v>156333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18253</v>
      </c>
      <c r="C10" s="14">
        <f>+C9-C11</f>
        <v>18632</v>
      </c>
      <c r="D10" s="14">
        <f>+D9-D11</f>
        <v>12593</v>
      </c>
      <c r="E10" s="14">
        <f>+E9-E11</f>
        <v>2200</v>
      </c>
      <c r="F10" s="14">
        <f aca="true" t="shared" si="3" ref="F10:N10">+F9-F11</f>
        <v>10965</v>
      </c>
      <c r="G10" s="14">
        <f t="shared" si="3"/>
        <v>19695</v>
      </c>
      <c r="H10" s="14">
        <f>+H9-H11</f>
        <v>18824</v>
      </c>
      <c r="I10" s="14">
        <f>+I9-I11</f>
        <v>5261</v>
      </c>
      <c r="J10" s="14">
        <f>+J9-J11</f>
        <v>10516</v>
      </c>
      <c r="K10" s="14">
        <f>+K9-K11</f>
        <v>14360</v>
      </c>
      <c r="L10" s="14">
        <f>+L9-L11</f>
        <v>11417</v>
      </c>
      <c r="M10" s="14">
        <f t="shared" si="3"/>
        <v>8519</v>
      </c>
      <c r="N10" s="14">
        <f t="shared" si="3"/>
        <v>5098</v>
      </c>
      <c r="O10" s="12">
        <f t="shared" si="2"/>
        <v>156333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188488</v>
      </c>
      <c r="C12" s="14">
        <f>C13+C14+C15</f>
        <v>142610</v>
      </c>
      <c r="D12" s="14">
        <f>D13+D14+D15</f>
        <v>173704</v>
      </c>
      <c r="E12" s="14">
        <f>E13+E14+E15</f>
        <v>24905</v>
      </c>
      <c r="F12" s="14">
        <f aca="true" t="shared" si="4" ref="F12:N12">F13+F14+F15</f>
        <v>133870</v>
      </c>
      <c r="G12" s="14">
        <f t="shared" si="4"/>
        <v>215440</v>
      </c>
      <c r="H12" s="14">
        <f>H13+H14+H15</f>
        <v>140386</v>
      </c>
      <c r="I12" s="14">
        <f>I13+I14+I15</f>
        <v>41173</v>
      </c>
      <c r="J12" s="14">
        <f>J13+J14+J15</f>
        <v>173453</v>
      </c>
      <c r="K12" s="14">
        <f>K13+K14+K15</f>
        <v>122852</v>
      </c>
      <c r="L12" s="14">
        <f>L13+L14+L15</f>
        <v>139732</v>
      </c>
      <c r="M12" s="14">
        <f t="shared" si="4"/>
        <v>66465</v>
      </c>
      <c r="N12" s="14">
        <f t="shared" si="4"/>
        <v>40388</v>
      </c>
      <c r="O12" s="12">
        <f t="shared" si="2"/>
        <v>1603466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90235</v>
      </c>
      <c r="C13" s="14">
        <v>69081</v>
      </c>
      <c r="D13" s="14">
        <v>81242</v>
      </c>
      <c r="E13" s="14">
        <v>11878</v>
      </c>
      <c r="F13" s="14">
        <v>62363</v>
      </c>
      <c r="G13" s="14">
        <v>102034</v>
      </c>
      <c r="H13" s="14">
        <v>69420</v>
      </c>
      <c r="I13" s="14">
        <v>20731</v>
      </c>
      <c r="J13" s="14">
        <v>83715</v>
      </c>
      <c r="K13" s="14">
        <v>58184</v>
      </c>
      <c r="L13" s="14">
        <v>65807</v>
      </c>
      <c r="M13" s="14">
        <v>30786</v>
      </c>
      <c r="N13" s="14">
        <v>17957</v>
      </c>
      <c r="O13" s="12">
        <f t="shared" si="2"/>
        <v>763433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93830</v>
      </c>
      <c r="C14" s="14">
        <v>68182</v>
      </c>
      <c r="D14" s="14">
        <v>89156</v>
      </c>
      <c r="E14" s="14">
        <v>12229</v>
      </c>
      <c r="F14" s="14">
        <v>67875</v>
      </c>
      <c r="G14" s="14">
        <v>105106</v>
      </c>
      <c r="H14" s="14">
        <v>66771</v>
      </c>
      <c r="I14" s="14">
        <v>19266</v>
      </c>
      <c r="J14" s="14">
        <v>86786</v>
      </c>
      <c r="K14" s="14">
        <v>61322</v>
      </c>
      <c r="L14" s="14">
        <v>70800</v>
      </c>
      <c r="M14" s="14">
        <v>33754</v>
      </c>
      <c r="N14" s="14">
        <v>21526</v>
      </c>
      <c r="O14" s="12">
        <f t="shared" si="2"/>
        <v>796603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4423</v>
      </c>
      <c r="C15" s="14">
        <v>5347</v>
      </c>
      <c r="D15" s="14">
        <v>3306</v>
      </c>
      <c r="E15" s="14">
        <v>798</v>
      </c>
      <c r="F15" s="14">
        <v>3632</v>
      </c>
      <c r="G15" s="14">
        <v>8300</v>
      </c>
      <c r="H15" s="14">
        <v>4195</v>
      </c>
      <c r="I15" s="14">
        <v>1176</v>
      </c>
      <c r="J15" s="14">
        <v>2952</v>
      </c>
      <c r="K15" s="14">
        <v>3346</v>
      </c>
      <c r="L15" s="14">
        <v>3125</v>
      </c>
      <c r="M15" s="14">
        <v>1925</v>
      </c>
      <c r="N15" s="14">
        <v>905</v>
      </c>
      <c r="O15" s="12">
        <f t="shared" si="2"/>
        <v>43430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9743</v>
      </c>
      <c r="C16" s="14">
        <f>C17+C18+C19</f>
        <v>7364</v>
      </c>
      <c r="D16" s="14">
        <f>D17+D18+D19</f>
        <v>7864</v>
      </c>
      <c r="E16" s="14">
        <f>E17+E18+E19</f>
        <v>1148</v>
      </c>
      <c r="F16" s="14">
        <f aca="true" t="shared" si="5" ref="F16:N16">F17+F18+F19</f>
        <v>7017</v>
      </c>
      <c r="G16" s="14">
        <f t="shared" si="5"/>
        <v>12179</v>
      </c>
      <c r="H16" s="14">
        <f>H17+H18+H19</f>
        <v>7134</v>
      </c>
      <c r="I16" s="14">
        <f>I17+I18+I19</f>
        <v>2076</v>
      </c>
      <c r="J16" s="14">
        <f>J17+J18+J19</f>
        <v>9295</v>
      </c>
      <c r="K16" s="14">
        <f>K17+K18+K19</f>
        <v>6450</v>
      </c>
      <c r="L16" s="14">
        <f>L17+L18+L19</f>
        <v>7982</v>
      </c>
      <c r="M16" s="14">
        <f t="shared" si="5"/>
        <v>3184</v>
      </c>
      <c r="N16" s="14">
        <f t="shared" si="5"/>
        <v>1664</v>
      </c>
      <c r="O16" s="12">
        <f t="shared" si="2"/>
        <v>83100</v>
      </c>
    </row>
    <row r="17" spans="1:26" ht="18.75" customHeight="1">
      <c r="A17" s="15" t="s">
        <v>16</v>
      </c>
      <c r="B17" s="14">
        <v>9711</v>
      </c>
      <c r="C17" s="14">
        <v>7353</v>
      </c>
      <c r="D17" s="14">
        <v>7854</v>
      </c>
      <c r="E17" s="14">
        <v>1145</v>
      </c>
      <c r="F17" s="14">
        <v>7008</v>
      </c>
      <c r="G17" s="14">
        <v>12156</v>
      </c>
      <c r="H17" s="14">
        <v>7118</v>
      </c>
      <c r="I17" s="14">
        <v>2074</v>
      </c>
      <c r="J17" s="14">
        <v>9287</v>
      </c>
      <c r="K17" s="14">
        <v>6429</v>
      </c>
      <c r="L17" s="14">
        <v>7959</v>
      </c>
      <c r="M17" s="14">
        <v>3174</v>
      </c>
      <c r="N17" s="14">
        <v>1657</v>
      </c>
      <c r="O17" s="12">
        <f t="shared" si="2"/>
        <v>82925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22</v>
      </c>
      <c r="C18" s="14">
        <v>9</v>
      </c>
      <c r="D18" s="14">
        <v>6</v>
      </c>
      <c r="E18" s="14">
        <v>3</v>
      </c>
      <c r="F18" s="14">
        <v>6</v>
      </c>
      <c r="G18" s="14">
        <v>14</v>
      </c>
      <c r="H18" s="14">
        <v>10</v>
      </c>
      <c r="I18" s="14">
        <v>1</v>
      </c>
      <c r="J18" s="14">
        <v>5</v>
      </c>
      <c r="K18" s="14">
        <v>5</v>
      </c>
      <c r="L18" s="14">
        <v>16</v>
      </c>
      <c r="M18" s="14">
        <v>7</v>
      </c>
      <c r="N18" s="14">
        <v>5</v>
      </c>
      <c r="O18" s="12">
        <f t="shared" si="2"/>
        <v>109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2</v>
      </c>
      <c r="D19" s="14">
        <v>4</v>
      </c>
      <c r="E19" s="14">
        <v>0</v>
      </c>
      <c r="F19" s="14">
        <v>3</v>
      </c>
      <c r="G19" s="14">
        <v>9</v>
      </c>
      <c r="H19" s="14">
        <v>6</v>
      </c>
      <c r="I19" s="14">
        <v>1</v>
      </c>
      <c r="J19" s="14">
        <v>3</v>
      </c>
      <c r="K19" s="14">
        <v>16</v>
      </c>
      <c r="L19" s="14">
        <v>7</v>
      </c>
      <c r="M19" s="14">
        <v>3</v>
      </c>
      <c r="N19" s="14">
        <v>2</v>
      </c>
      <c r="O19" s="12">
        <f t="shared" si="2"/>
        <v>66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137774</v>
      </c>
      <c r="C20" s="18">
        <f>C21+C22+C23</f>
        <v>84641</v>
      </c>
      <c r="D20" s="18">
        <f>D21+D22+D23</f>
        <v>80970</v>
      </c>
      <c r="E20" s="18">
        <f>E21+E22+E23</f>
        <v>12850</v>
      </c>
      <c r="F20" s="18">
        <f aca="true" t="shared" si="6" ref="F20:N20">F21+F22+F23</f>
        <v>71147</v>
      </c>
      <c r="G20" s="18">
        <f t="shared" si="6"/>
        <v>112796</v>
      </c>
      <c r="H20" s="18">
        <f>H21+H22+H23</f>
        <v>92199</v>
      </c>
      <c r="I20" s="18">
        <f>I21+I22+I23</f>
        <v>25109</v>
      </c>
      <c r="J20" s="18">
        <f>J21+J22+J23</f>
        <v>104308</v>
      </c>
      <c r="K20" s="18">
        <f>K21+K22+K23</f>
        <v>73860</v>
      </c>
      <c r="L20" s="18">
        <f>L21+L22+L23</f>
        <v>108903</v>
      </c>
      <c r="M20" s="18">
        <f t="shared" si="6"/>
        <v>43776</v>
      </c>
      <c r="N20" s="18">
        <f t="shared" si="6"/>
        <v>24477</v>
      </c>
      <c r="O20" s="12">
        <f aca="true" t="shared" si="7" ref="O20:O26">SUM(B20:N20)</f>
        <v>972810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70449</v>
      </c>
      <c r="C21" s="14">
        <v>46370</v>
      </c>
      <c r="D21" s="14">
        <v>40949</v>
      </c>
      <c r="E21" s="14">
        <v>6831</v>
      </c>
      <c r="F21" s="14">
        <v>36702</v>
      </c>
      <c r="G21" s="14">
        <v>58925</v>
      </c>
      <c r="H21" s="14">
        <v>50574</v>
      </c>
      <c r="I21" s="14">
        <v>13918</v>
      </c>
      <c r="J21" s="14">
        <v>54556</v>
      </c>
      <c r="K21" s="14">
        <v>38793</v>
      </c>
      <c r="L21" s="14">
        <v>55786</v>
      </c>
      <c r="M21" s="14">
        <v>22564</v>
      </c>
      <c r="N21" s="14">
        <v>12182</v>
      </c>
      <c r="O21" s="12">
        <f t="shared" si="7"/>
        <v>508599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65103</v>
      </c>
      <c r="C22" s="14">
        <v>36258</v>
      </c>
      <c r="D22" s="14">
        <v>38791</v>
      </c>
      <c r="E22" s="14">
        <v>5725</v>
      </c>
      <c r="F22" s="14">
        <v>33039</v>
      </c>
      <c r="G22" s="14">
        <v>51072</v>
      </c>
      <c r="H22" s="14">
        <v>40047</v>
      </c>
      <c r="I22" s="14">
        <v>10752</v>
      </c>
      <c r="J22" s="14">
        <v>48271</v>
      </c>
      <c r="K22" s="14">
        <v>33648</v>
      </c>
      <c r="L22" s="14">
        <v>51431</v>
      </c>
      <c r="M22" s="14">
        <v>20346</v>
      </c>
      <c r="N22" s="14">
        <v>11922</v>
      </c>
      <c r="O22" s="12">
        <f t="shared" si="7"/>
        <v>446405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2222</v>
      </c>
      <c r="C23" s="14">
        <v>2013</v>
      </c>
      <c r="D23" s="14">
        <v>1230</v>
      </c>
      <c r="E23" s="14">
        <v>294</v>
      </c>
      <c r="F23" s="14">
        <v>1406</v>
      </c>
      <c r="G23" s="14">
        <v>2799</v>
      </c>
      <c r="H23" s="14">
        <v>1578</v>
      </c>
      <c r="I23" s="14">
        <v>439</v>
      </c>
      <c r="J23" s="14">
        <v>1481</v>
      </c>
      <c r="K23" s="14">
        <v>1419</v>
      </c>
      <c r="L23" s="14">
        <v>1686</v>
      </c>
      <c r="M23" s="14">
        <v>866</v>
      </c>
      <c r="N23" s="14">
        <v>373</v>
      </c>
      <c r="O23" s="12">
        <f t="shared" si="7"/>
        <v>17806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127527</v>
      </c>
      <c r="C24" s="14">
        <f>C25+C26</f>
        <v>93346</v>
      </c>
      <c r="D24" s="14">
        <f>D25+D26</f>
        <v>96961</v>
      </c>
      <c r="E24" s="14">
        <f>E25+E26</f>
        <v>18289</v>
      </c>
      <c r="F24" s="14">
        <f aca="true" t="shared" si="8" ref="F24:N24">F25+F26</f>
        <v>85679</v>
      </c>
      <c r="G24" s="14">
        <f t="shared" si="8"/>
        <v>133499</v>
      </c>
      <c r="H24" s="14">
        <f>H25+H26</f>
        <v>88784</v>
      </c>
      <c r="I24" s="14">
        <f>I25+I26</f>
        <v>23646</v>
      </c>
      <c r="J24" s="14">
        <f>J25+J26</f>
        <v>91000</v>
      </c>
      <c r="K24" s="14">
        <f>K25+K26</f>
        <v>74767</v>
      </c>
      <c r="L24" s="14">
        <f>L25+L26</f>
        <v>75846</v>
      </c>
      <c r="M24" s="14">
        <f t="shared" si="8"/>
        <v>26942</v>
      </c>
      <c r="N24" s="14">
        <f t="shared" si="8"/>
        <v>14691</v>
      </c>
      <c r="O24" s="12">
        <f t="shared" si="7"/>
        <v>950977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73143</v>
      </c>
      <c r="C25" s="14">
        <v>60913</v>
      </c>
      <c r="D25" s="14">
        <v>59093</v>
      </c>
      <c r="E25" s="14">
        <v>12429</v>
      </c>
      <c r="F25" s="14">
        <v>55523</v>
      </c>
      <c r="G25" s="14">
        <v>90396</v>
      </c>
      <c r="H25" s="14">
        <v>61523</v>
      </c>
      <c r="I25" s="14">
        <v>17152</v>
      </c>
      <c r="J25" s="14">
        <v>52944</v>
      </c>
      <c r="K25" s="14">
        <v>47600</v>
      </c>
      <c r="L25" s="14">
        <v>46135</v>
      </c>
      <c r="M25" s="14">
        <v>16299</v>
      </c>
      <c r="N25" s="14">
        <v>8157</v>
      </c>
      <c r="O25" s="12">
        <f t="shared" si="7"/>
        <v>601307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54384</v>
      </c>
      <c r="C26" s="14">
        <v>32433</v>
      </c>
      <c r="D26" s="14">
        <v>37868</v>
      </c>
      <c r="E26" s="14">
        <v>5860</v>
      </c>
      <c r="F26" s="14">
        <v>30156</v>
      </c>
      <c r="G26" s="14">
        <v>43103</v>
      </c>
      <c r="H26" s="14">
        <v>27261</v>
      </c>
      <c r="I26" s="14">
        <v>6494</v>
      </c>
      <c r="J26" s="14">
        <v>38056</v>
      </c>
      <c r="K26" s="14">
        <v>27167</v>
      </c>
      <c r="L26" s="14">
        <v>29711</v>
      </c>
      <c r="M26" s="14">
        <v>10643</v>
      </c>
      <c r="N26" s="14">
        <v>6534</v>
      </c>
      <c r="O26" s="12">
        <f t="shared" si="7"/>
        <v>349670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1057765.956</v>
      </c>
      <c r="C36" s="60">
        <f aca="true" t="shared" si="11" ref="C36:N36">C37+C38+C39+C40</f>
        <v>800624.9633</v>
      </c>
      <c r="D36" s="60">
        <f t="shared" si="11"/>
        <v>739749.6544</v>
      </c>
      <c r="E36" s="60">
        <f t="shared" si="11"/>
        <v>175758.7456</v>
      </c>
      <c r="F36" s="60">
        <f t="shared" si="11"/>
        <v>697906.357</v>
      </c>
      <c r="G36" s="60">
        <f t="shared" si="11"/>
        <v>878759.9854</v>
      </c>
      <c r="H36" s="60">
        <f t="shared" si="11"/>
        <v>756366.8652</v>
      </c>
      <c r="I36" s="60">
        <f>I37+I38+I39+I40</f>
        <v>212854.72600000002</v>
      </c>
      <c r="J36" s="60">
        <f>J37+J38+J39+J40</f>
        <v>853860.7648</v>
      </c>
      <c r="K36" s="60">
        <f>K37+K38+K39+K40</f>
        <v>740242.4794</v>
      </c>
      <c r="L36" s="60">
        <f>L37+L38+L39+L40</f>
        <v>844828.402</v>
      </c>
      <c r="M36" s="60">
        <f t="shared" si="11"/>
        <v>461882.359</v>
      </c>
      <c r="N36" s="60">
        <f t="shared" si="11"/>
        <v>227435.3558</v>
      </c>
      <c r="O36" s="60">
        <f>O37+O38+O39+O40</f>
        <v>8448036.6139</v>
      </c>
    </row>
    <row r="37" spans="1:15" ht="18.75" customHeight="1">
      <c r="A37" s="57" t="s">
        <v>50</v>
      </c>
      <c r="B37" s="54">
        <f aca="true" t="shared" si="12" ref="B37:N37">B29*B7</f>
        <v>1052989.296</v>
      </c>
      <c r="C37" s="54">
        <f t="shared" si="12"/>
        <v>796505.3733</v>
      </c>
      <c r="D37" s="54">
        <f t="shared" si="12"/>
        <v>729560.7844</v>
      </c>
      <c r="E37" s="54">
        <f t="shared" si="12"/>
        <v>175758.7456</v>
      </c>
      <c r="F37" s="54">
        <f t="shared" si="12"/>
        <v>694988.517</v>
      </c>
      <c r="G37" s="54">
        <f t="shared" si="12"/>
        <v>873984.0954</v>
      </c>
      <c r="H37" s="54">
        <f t="shared" si="12"/>
        <v>752866.0052</v>
      </c>
      <c r="I37" s="54">
        <f>I29*I7</f>
        <v>212854.72600000002</v>
      </c>
      <c r="J37" s="54">
        <f>J29*J7</f>
        <v>844522.3848</v>
      </c>
      <c r="K37" s="54">
        <f>K29*K7</f>
        <v>726221.2494</v>
      </c>
      <c r="L37" s="54">
        <f>L29*L7</f>
        <v>836109.832</v>
      </c>
      <c r="M37" s="54">
        <f t="shared" si="12"/>
        <v>456558.919</v>
      </c>
      <c r="N37" s="54">
        <f t="shared" si="12"/>
        <v>226420.7458</v>
      </c>
      <c r="O37" s="56">
        <f>SUM(B37:N37)</f>
        <v>8379340.6739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53</v>
      </c>
      <c r="B40" s="54">
        <v>4776.66</v>
      </c>
      <c r="C40" s="54">
        <v>4119.59</v>
      </c>
      <c r="D40" s="54">
        <v>10188.87</v>
      </c>
      <c r="E40" s="54">
        <v>0</v>
      </c>
      <c r="F40" s="54">
        <v>2917.84</v>
      </c>
      <c r="G40" s="54">
        <v>4775.89</v>
      </c>
      <c r="H40" s="54">
        <v>3500.86</v>
      </c>
      <c r="I40" s="54">
        <v>0</v>
      </c>
      <c r="J40" s="54">
        <v>9338.38</v>
      </c>
      <c r="K40" s="54">
        <v>14021.23</v>
      </c>
      <c r="L40" s="54">
        <v>8718.57</v>
      </c>
      <c r="M40" s="54">
        <v>5323.44</v>
      </c>
      <c r="N40" s="54">
        <v>1014.61</v>
      </c>
      <c r="O40" s="56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811026.96</v>
      </c>
      <c r="C42" s="25">
        <f aca="true" t="shared" si="15" ref="C42:N42">+C43+C46+C58+C59</f>
        <v>612002.65</v>
      </c>
      <c r="D42" s="25">
        <f t="shared" si="15"/>
        <v>672905.9400000001</v>
      </c>
      <c r="E42" s="25">
        <f t="shared" si="15"/>
        <v>233415.42</v>
      </c>
      <c r="F42" s="25">
        <f t="shared" si="15"/>
        <v>425023.96</v>
      </c>
      <c r="G42" s="25">
        <f t="shared" si="15"/>
        <v>468251.98</v>
      </c>
      <c r="H42" s="25">
        <f t="shared" si="15"/>
        <v>467986.37000000005</v>
      </c>
      <c r="I42" s="25">
        <f>+I43+I46+I58+I59</f>
        <v>71605.21</v>
      </c>
      <c r="J42" s="25">
        <f>+J43+J46+J58+J59</f>
        <v>962905.0900000001</v>
      </c>
      <c r="K42" s="25">
        <f>+K43+K46+K58+K59</f>
        <v>399404.37</v>
      </c>
      <c r="L42" s="25">
        <f>+L43+L46+L58+L59</f>
        <v>877908.42</v>
      </c>
      <c r="M42" s="25">
        <f t="shared" si="15"/>
        <v>443885.66</v>
      </c>
      <c r="N42" s="25">
        <f t="shared" si="15"/>
        <v>172690.12</v>
      </c>
      <c r="O42" s="25">
        <f>+O43+O46+O58+O59</f>
        <v>6619012.149999999</v>
      </c>
    </row>
    <row r="43" spans="1:15" ht="18.75" customHeight="1">
      <c r="A43" s="17" t="s">
        <v>55</v>
      </c>
      <c r="B43" s="26">
        <f>B44+B45</f>
        <v>-73012</v>
      </c>
      <c r="C43" s="26">
        <f>C44+C45</f>
        <v>-74528</v>
      </c>
      <c r="D43" s="26">
        <f>D44+D45</f>
        <v>-50372</v>
      </c>
      <c r="E43" s="26">
        <f>E44+E45</f>
        <v>-8800</v>
      </c>
      <c r="F43" s="26">
        <f aca="true" t="shared" si="16" ref="F43:N43">F44+F45</f>
        <v>-43860</v>
      </c>
      <c r="G43" s="26">
        <f t="shared" si="16"/>
        <v>-78780</v>
      </c>
      <c r="H43" s="26">
        <f t="shared" si="16"/>
        <v>-75296</v>
      </c>
      <c r="I43" s="26">
        <f>I44+I45</f>
        <v>-21044</v>
      </c>
      <c r="J43" s="26">
        <f>J44+J45</f>
        <v>-42064</v>
      </c>
      <c r="K43" s="26">
        <f>K44+K45</f>
        <v>-57440</v>
      </c>
      <c r="L43" s="26">
        <f>L44+L45</f>
        <v>-45668</v>
      </c>
      <c r="M43" s="26">
        <f t="shared" si="16"/>
        <v>-34076</v>
      </c>
      <c r="N43" s="26">
        <f t="shared" si="16"/>
        <v>-20392</v>
      </c>
      <c r="O43" s="25">
        <f aca="true" t="shared" si="17" ref="O43:O59">SUM(B43:N43)</f>
        <v>-625332</v>
      </c>
    </row>
    <row r="44" spans="1:26" ht="18.75" customHeight="1">
      <c r="A44" s="13" t="s">
        <v>56</v>
      </c>
      <c r="B44" s="20">
        <f>ROUND(-B9*$D$3,2)</f>
        <v>-73012</v>
      </c>
      <c r="C44" s="20">
        <f>ROUND(-C9*$D$3,2)</f>
        <v>-74528</v>
      </c>
      <c r="D44" s="20">
        <f>ROUND(-D9*$D$3,2)</f>
        <v>-50372</v>
      </c>
      <c r="E44" s="20">
        <f>ROUND(-E9*$D$3,2)</f>
        <v>-8800</v>
      </c>
      <c r="F44" s="20">
        <f aca="true" t="shared" si="18" ref="F44:N44">ROUND(-F9*$D$3,2)</f>
        <v>-43860</v>
      </c>
      <c r="G44" s="20">
        <f t="shared" si="18"/>
        <v>-78780</v>
      </c>
      <c r="H44" s="20">
        <f t="shared" si="18"/>
        <v>-75296</v>
      </c>
      <c r="I44" s="20">
        <f>ROUND(-I9*$D$3,2)</f>
        <v>-21044</v>
      </c>
      <c r="J44" s="20">
        <f>ROUND(-J9*$D$3,2)</f>
        <v>-42064</v>
      </c>
      <c r="K44" s="20">
        <f>ROUND(-K9*$D$3,2)</f>
        <v>-57440</v>
      </c>
      <c r="L44" s="20">
        <f>ROUND(-L9*$D$3,2)</f>
        <v>-45668</v>
      </c>
      <c r="M44" s="20">
        <f t="shared" si="18"/>
        <v>-34076</v>
      </c>
      <c r="N44" s="20">
        <f t="shared" si="18"/>
        <v>-20392</v>
      </c>
      <c r="O44" s="46">
        <f t="shared" si="17"/>
        <v>-625332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-22386.82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-24386.82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-500-21886.82</f>
        <v>-22386.82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-24386.82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106</v>
      </c>
      <c r="B58" s="27">
        <v>880562.24</v>
      </c>
      <c r="C58" s="27">
        <v>683972.51</v>
      </c>
      <c r="D58" s="27">
        <v>738723.1</v>
      </c>
      <c r="E58" s="27">
        <v>242215.42</v>
      </c>
      <c r="F58" s="27">
        <v>467283.94</v>
      </c>
      <c r="G58" s="27">
        <v>543001.72</v>
      </c>
      <c r="H58" s="27">
        <v>540647.79</v>
      </c>
      <c r="I58" s="27">
        <v>93649.21</v>
      </c>
      <c r="J58" s="27">
        <v>998587.91</v>
      </c>
      <c r="K58" s="27">
        <v>447212.25</v>
      </c>
      <c r="L58" s="27">
        <v>917328.86</v>
      </c>
      <c r="M58" s="27">
        <v>474103</v>
      </c>
      <c r="N58" s="27">
        <v>192467.38</v>
      </c>
      <c r="O58" s="24">
        <f t="shared" si="17"/>
        <v>7219755.33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107</v>
      </c>
      <c r="B59" s="27">
        <v>3476.72</v>
      </c>
      <c r="C59" s="27">
        <v>2558.14</v>
      </c>
      <c r="D59" s="27">
        <v>6941.66</v>
      </c>
      <c r="E59" s="27">
        <v>0</v>
      </c>
      <c r="F59" s="27">
        <v>2100.02</v>
      </c>
      <c r="G59" s="27">
        <v>4530.26</v>
      </c>
      <c r="H59" s="27">
        <v>2634.58</v>
      </c>
      <c r="I59" s="27">
        <v>0</v>
      </c>
      <c r="J59" s="27">
        <v>6381.18</v>
      </c>
      <c r="K59" s="27">
        <v>9632.12</v>
      </c>
      <c r="L59" s="27">
        <v>6247.56</v>
      </c>
      <c r="M59" s="27">
        <v>3858.66</v>
      </c>
      <c r="N59" s="27">
        <v>614.74</v>
      </c>
      <c r="O59" s="24">
        <f t="shared" si="17"/>
        <v>48975.64000000001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66</v>
      </c>
      <c r="B61" s="29">
        <f aca="true" t="shared" si="21" ref="B61:N61">+B36+B42</f>
        <v>1868792.916</v>
      </c>
      <c r="C61" s="29">
        <f t="shared" si="21"/>
        <v>1412627.6132999999</v>
      </c>
      <c r="D61" s="29">
        <f t="shared" si="21"/>
        <v>1412655.5944</v>
      </c>
      <c r="E61" s="29">
        <f t="shared" si="21"/>
        <v>409174.1656</v>
      </c>
      <c r="F61" s="29">
        <f t="shared" si="21"/>
        <v>1122930.317</v>
      </c>
      <c r="G61" s="29">
        <f t="shared" si="21"/>
        <v>1347011.9654</v>
      </c>
      <c r="H61" s="29">
        <f t="shared" si="21"/>
        <v>1224353.2352</v>
      </c>
      <c r="I61" s="29">
        <f t="shared" si="21"/>
        <v>284459.93600000005</v>
      </c>
      <c r="J61" s="29">
        <f>+J36+J42</f>
        <v>1816765.8548</v>
      </c>
      <c r="K61" s="29">
        <f>+K36+K42</f>
        <v>1139646.8494</v>
      </c>
      <c r="L61" s="29">
        <f>+L36+L42</f>
        <v>1722736.8220000002</v>
      </c>
      <c r="M61" s="29">
        <f t="shared" si="21"/>
        <v>905768.019</v>
      </c>
      <c r="N61" s="29">
        <f t="shared" si="21"/>
        <v>400125.4758</v>
      </c>
      <c r="O61" s="29">
        <f>SUM(B61:N61)</f>
        <v>15067048.7639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67</v>
      </c>
      <c r="B64" s="36">
        <f>SUM(B65:B78)</f>
        <v>1868792.92</v>
      </c>
      <c r="C64" s="36">
        <f aca="true" t="shared" si="22" ref="C64:N64">SUM(C65:C78)</f>
        <v>1412627.62</v>
      </c>
      <c r="D64" s="36">
        <f t="shared" si="22"/>
        <v>1412655.59</v>
      </c>
      <c r="E64" s="36">
        <f t="shared" si="22"/>
        <v>409174.17</v>
      </c>
      <c r="F64" s="36">
        <f t="shared" si="22"/>
        <v>1122930.32</v>
      </c>
      <c r="G64" s="36">
        <f t="shared" si="22"/>
        <v>1347011.97</v>
      </c>
      <c r="H64" s="36">
        <f t="shared" si="22"/>
        <v>1224353.23</v>
      </c>
      <c r="I64" s="36">
        <f t="shared" si="22"/>
        <v>284459.94</v>
      </c>
      <c r="J64" s="36">
        <f t="shared" si="22"/>
        <v>1816765.85</v>
      </c>
      <c r="K64" s="36">
        <f t="shared" si="22"/>
        <v>1139646.85</v>
      </c>
      <c r="L64" s="36">
        <f t="shared" si="22"/>
        <v>1722736.82</v>
      </c>
      <c r="M64" s="36">
        <f t="shared" si="22"/>
        <v>905768.02</v>
      </c>
      <c r="N64" s="36">
        <f t="shared" si="22"/>
        <v>400125.48</v>
      </c>
      <c r="O64" s="29">
        <f>SUM(O65:O78)</f>
        <v>15067048.78</v>
      </c>
    </row>
    <row r="65" spans="1:16" ht="18.75" customHeight="1">
      <c r="A65" s="17" t="s">
        <v>68</v>
      </c>
      <c r="B65" s="36">
        <v>374081.92</v>
      </c>
      <c r="C65" s="36">
        <v>379767.85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753849.77</v>
      </c>
      <c r="P65"/>
    </row>
    <row r="66" spans="1:16" ht="18.75" customHeight="1">
      <c r="A66" s="17" t="s">
        <v>69</v>
      </c>
      <c r="B66" s="36">
        <v>1494711</v>
      </c>
      <c r="C66" s="36">
        <v>1032859.77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2527570.77</v>
      </c>
      <c r="P66"/>
    </row>
    <row r="67" spans="1:17" ht="18.75" customHeight="1">
      <c r="A67" s="17" t="s">
        <v>70</v>
      </c>
      <c r="B67" s="35">
        <v>0</v>
      </c>
      <c r="C67" s="35">
        <v>0</v>
      </c>
      <c r="D67" s="26">
        <v>1412655.59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1412655.59</v>
      </c>
      <c r="Q67"/>
    </row>
    <row r="68" spans="1:18" ht="18.75" customHeight="1">
      <c r="A68" s="17" t="s">
        <v>71</v>
      </c>
      <c r="B68" s="35">
        <v>0</v>
      </c>
      <c r="C68" s="35">
        <v>0</v>
      </c>
      <c r="D68" s="35">
        <v>0</v>
      </c>
      <c r="E68" s="26">
        <v>409174.17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409174.17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1122930.32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1122930.32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1347011.97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1347011.97</v>
      </c>
      <c r="T70"/>
    </row>
    <row r="71" spans="1:21" ht="18.75" customHeight="1">
      <c r="A71" s="17" t="s">
        <v>98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1224353.23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1224353.23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284459.94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284459.94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1816765.85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1816765.85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1139646.85</v>
      </c>
      <c r="L74" s="35">
        <v>0</v>
      </c>
      <c r="M74" s="35">
        <v>0</v>
      </c>
      <c r="N74" s="35">
        <v>0</v>
      </c>
      <c r="O74" s="29">
        <f t="shared" si="23"/>
        <v>1139646.85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1722736.82</v>
      </c>
      <c r="M75" s="35">
        <v>0</v>
      </c>
      <c r="N75" s="61">
        <v>0</v>
      </c>
      <c r="O75" s="26">
        <f t="shared" si="23"/>
        <v>1722736.82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905768.02</v>
      </c>
      <c r="N76" s="35">
        <v>0</v>
      </c>
      <c r="O76" s="29">
        <f t="shared" si="23"/>
        <v>905768.02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400125.48</v>
      </c>
      <c r="O77" s="26">
        <f t="shared" si="23"/>
        <v>400125.48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2.452720774412</v>
      </c>
      <c r="C82" s="44">
        <v>2.603257401902497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83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84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89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90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91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92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109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2018-08-09T14:11:04Z</dcterms:modified>
  <cp:category/>
  <cp:version/>
  <cp:contentType/>
  <cp:contentStatus/>
</cp:coreProperties>
</file>