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<sst xmlns="http://schemas.openxmlformats.org/spreadsheetml/2006/main" count="112" uniqueCount="110">
  <si>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</si>
  <si>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</si>
  <si>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</si>
  <si>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</si>
  <si>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</si>
  <si>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</si>
  <si>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</si>
  <si>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</si>
  <si>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</si>
  <si>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</si>
  <si>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</si>
  <si>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</si>
  <si>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</si>
  <si>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</si>
  <si>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</si>
  <si>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</si>
  <si>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</si>
  <si>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</si>
  <si>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</si>
  <si>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</si>
  <si>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</si>
  <si>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</si>
  <si>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</si>
  <si>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</si>
  <si>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</si>
  <si>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</si>
  <si>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</si>
  <si>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</si>
  <si>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</si>
  <si>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</si>
  <si>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</si>
  <si>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</si>
  <si>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</si>
  <si>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</si>
  <si>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</si>
  <si>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</si>
  <si>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</si>
  <si>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</si>
  <si>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</si>
  <si>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</si>
  <si>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</si>
  <si>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</si>
  <si>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</si>
  <si>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</si>
  <si>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</si>
  <si>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</si>
  <si>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</si>
  <si>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</si>
  <si>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</si>
  <si>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</si>
  <si>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</si>
  <si>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</si>
  <si>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</si>
  <si>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</si>
  <si>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</si>
  <si>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</si>
  <si>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</si>
  <si>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</si>
  <si>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</si>
  <si>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</si>
  <si>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</si>
  <si>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</si>
  <si>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</si>
  <si>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</si>
  <si>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</si>
  <si>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</si>
  <si>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</si>
  <si>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</si>
  <si>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</si>
  <si>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</si>
  <si>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</si>
  <si>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</si>
  <si>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</si>
  <si>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</si>
  <si>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</si>
  <si>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</si>
  <si>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</si>
  <si>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</si>
  <si>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</si>
  <si>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</si>
  <si>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</si>
  <si>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</si>
  <si>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</si>
  <si>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</si>
  <si>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</si>
  <si>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</si>
  <si>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</si>
  <si>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</si>
  <si>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</si>
  <si>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</si>
  <si>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</si>
  <si>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</si>
  <si>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</si>
  <si>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</si>
  <si>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</si>
  <si>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</si>
  <si>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</si>
  <si>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</si>
  <si>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</si>
  <si>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</si>
  <si>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</si>
  <si>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</si>
  <si>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</si>
  <si>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</si>
  <si>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</si>
  <si>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</si>
  <si>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</si>
  <si>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</si>
  <si>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</si>
  <si>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01/08/18 - VENCIMENTO 08/08/18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</si>
</sst>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477429</v>
      </c>
      <c r="C7" s="10">
        <f>C8+C20+C24</f>
        <v>345401</v>
      </c>
      <c r="D7" s="10">
        <f>D8+D20+D24</f>
        <v>373046</v>
      </c>
      <c r="E7" s="10">
        <f>E8+E20+E24</f>
        <v>59474</v>
      </c>
      <c r="F7" s="10">
        <f aca="true" t="shared" si="0" ref="F7:N7">F8+F20+F24</f>
        <v>318624</v>
      </c>
      <c r="G7" s="10">
        <f t="shared" si="0"/>
        <v>494306</v>
      </c>
      <c r="H7" s="10">
        <f>H8+H20+H24</f>
        <v>336803</v>
      </c>
      <c r="I7" s="10">
        <f>I8+I20+I24</f>
        <v>93796</v>
      </c>
      <c r="J7" s="10">
        <f>J8+J20+J24</f>
        <v>391151</v>
      </c>
      <c r="K7" s="10">
        <f>K8+K20+K24</f>
        <v>290116</v>
      </c>
      <c r="L7" s="10">
        <f>L8+L20+L24</f>
        <v>342568</v>
      </c>
      <c r="M7" s="10">
        <f t="shared" si="0"/>
        <v>142573</v>
      </c>
      <c r="N7" s="10">
        <f t="shared" si="0"/>
        <v>86230</v>
      </c>
      <c r="O7" s="10">
        <f>+O8+O20+O24</f>
        <v>3751517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219589</v>
      </c>
      <c r="C8" s="12">
        <f>+C9+C12+C16</f>
        <v>171644</v>
      </c>
      <c r="D8" s="12">
        <f>+D9+D12+D16</f>
        <v>198150</v>
      </c>
      <c r="E8" s="12">
        <f>+E9+E12+E16</f>
        <v>28785</v>
      </c>
      <c r="F8" s="12">
        <f aca="true" t="shared" si="1" ref="F8:N8">+F9+F12+F16</f>
        <v>159318</v>
      </c>
      <c r="G8" s="12">
        <f t="shared" si="1"/>
        <v>251901</v>
      </c>
      <c r="H8" s="12">
        <f>+H9+H12+H16</f>
        <v>164303</v>
      </c>
      <c r="I8" s="12">
        <f>+I9+I12+I16</f>
        <v>47298</v>
      </c>
      <c r="J8" s="12">
        <f>+J9+J12+J16</f>
        <v>197961</v>
      </c>
      <c r="K8" s="12">
        <f>+K9+K12+K16</f>
        <v>145453</v>
      </c>
      <c r="L8" s="12">
        <f>+L9+L12+L16</f>
        <v>160563</v>
      </c>
      <c r="M8" s="12">
        <f t="shared" si="1"/>
        <v>75816</v>
      </c>
      <c r="N8" s="12">
        <f t="shared" si="1"/>
        <v>47653</v>
      </c>
      <c r="O8" s="12">
        <f>SUM(B8:N8)</f>
        <v>1868434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19757</v>
      </c>
      <c r="C9" s="14">
        <v>20118</v>
      </c>
      <c r="D9" s="14">
        <v>14055</v>
      </c>
      <c r="E9" s="14">
        <v>2341</v>
      </c>
      <c r="F9" s="14">
        <v>12216</v>
      </c>
      <c r="G9" s="14">
        <v>21315</v>
      </c>
      <c r="H9" s="14">
        <v>19413</v>
      </c>
      <c r="I9" s="14">
        <v>5370</v>
      </c>
      <c r="J9" s="14">
        <v>11685</v>
      </c>
      <c r="K9" s="14">
        <v>15686</v>
      </c>
      <c r="L9" s="14">
        <v>12089</v>
      </c>
      <c r="M9" s="14">
        <v>8557</v>
      </c>
      <c r="N9" s="14">
        <v>5391</v>
      </c>
      <c r="O9" s="12">
        <f aca="true" t="shared" si="2" ref="O9:O19">SUM(B9:N9)</f>
        <v>167993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19757</v>
      </c>
      <c r="C10" s="14">
        <f>+C9-C11</f>
        <v>20118</v>
      </c>
      <c r="D10" s="14">
        <f>+D9-D11</f>
        <v>14055</v>
      </c>
      <c r="E10" s="14">
        <f>+E9-E11</f>
        <v>2341</v>
      </c>
      <c r="F10" s="14">
        <f aca="true" t="shared" si="3" ref="F10:N10">+F9-F11</f>
        <v>12216</v>
      </c>
      <c r="G10" s="14">
        <f t="shared" si="3"/>
        <v>21315</v>
      </c>
      <c r="H10" s="14">
        <f>+H9-H11</f>
        <v>19413</v>
      </c>
      <c r="I10" s="14">
        <f>+I9-I11</f>
        <v>5370</v>
      </c>
      <c r="J10" s="14">
        <f>+J9-J11</f>
        <v>11685</v>
      </c>
      <c r="K10" s="14">
        <f>+K9-K11</f>
        <v>15686</v>
      </c>
      <c r="L10" s="14">
        <f>+L9-L11</f>
        <v>12089</v>
      </c>
      <c r="M10" s="14">
        <f t="shared" si="3"/>
        <v>8557</v>
      </c>
      <c r="N10" s="14">
        <f t="shared" si="3"/>
        <v>5391</v>
      </c>
      <c r="O10" s="12">
        <f t="shared" si="2"/>
        <v>167993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190207</v>
      </c>
      <c r="C12" s="14">
        <f>C13+C14+C15</f>
        <v>144137</v>
      </c>
      <c r="D12" s="14">
        <f>D13+D14+D15</f>
        <v>176446</v>
      </c>
      <c r="E12" s="14">
        <f>E13+E14+E15</f>
        <v>25310</v>
      </c>
      <c r="F12" s="14">
        <f aca="true" t="shared" si="4" ref="F12:N12">F13+F14+F15</f>
        <v>139914</v>
      </c>
      <c r="G12" s="14">
        <f t="shared" si="4"/>
        <v>218450</v>
      </c>
      <c r="H12" s="14">
        <f>H13+H14+H15</f>
        <v>138044</v>
      </c>
      <c r="I12" s="14">
        <f>I13+I14+I15</f>
        <v>39934</v>
      </c>
      <c r="J12" s="14">
        <f>J13+J14+J15</f>
        <v>177080</v>
      </c>
      <c r="K12" s="14">
        <f>K13+K14+K15</f>
        <v>123400</v>
      </c>
      <c r="L12" s="14">
        <f>L13+L14+L15</f>
        <v>140548</v>
      </c>
      <c r="M12" s="14">
        <f t="shared" si="4"/>
        <v>64290</v>
      </c>
      <c r="N12" s="14">
        <f t="shared" si="4"/>
        <v>40562</v>
      </c>
      <c r="O12" s="12">
        <f t="shared" si="2"/>
        <v>1618322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92324</v>
      </c>
      <c r="C13" s="14">
        <v>71104</v>
      </c>
      <c r="D13" s="14">
        <v>83562</v>
      </c>
      <c r="E13" s="14">
        <v>12234</v>
      </c>
      <c r="F13" s="14">
        <v>66551</v>
      </c>
      <c r="G13" s="14">
        <v>105449</v>
      </c>
      <c r="H13" s="14">
        <v>69560</v>
      </c>
      <c r="I13" s="14">
        <v>20362</v>
      </c>
      <c r="J13" s="14">
        <v>87995</v>
      </c>
      <c r="K13" s="14">
        <v>59488</v>
      </c>
      <c r="L13" s="14">
        <v>68060</v>
      </c>
      <c r="M13" s="14">
        <v>30163</v>
      </c>
      <c r="N13" s="14">
        <v>18516</v>
      </c>
      <c r="O13" s="12">
        <f t="shared" si="2"/>
        <v>785368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94145</v>
      </c>
      <c r="C14" s="14">
        <v>68559</v>
      </c>
      <c r="D14" s="14">
        <v>90112</v>
      </c>
      <c r="E14" s="14">
        <v>12372</v>
      </c>
      <c r="F14" s="14">
        <v>70056</v>
      </c>
      <c r="G14" s="14">
        <v>106128</v>
      </c>
      <c r="H14" s="14">
        <v>65116</v>
      </c>
      <c r="I14" s="14">
        <v>18614</v>
      </c>
      <c r="J14" s="14">
        <v>86606</v>
      </c>
      <c r="K14" s="14">
        <v>61065</v>
      </c>
      <c r="L14" s="14">
        <v>69902</v>
      </c>
      <c r="M14" s="14">
        <v>32707</v>
      </c>
      <c r="N14" s="14">
        <v>21266</v>
      </c>
      <c r="O14" s="12">
        <f t="shared" si="2"/>
        <v>796648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3738</v>
      </c>
      <c r="C15" s="14">
        <v>4474</v>
      </c>
      <c r="D15" s="14">
        <v>2772</v>
      </c>
      <c r="E15" s="14">
        <v>704</v>
      </c>
      <c r="F15" s="14">
        <v>3307</v>
      </c>
      <c r="G15" s="14">
        <v>6873</v>
      </c>
      <c r="H15" s="14">
        <v>3368</v>
      </c>
      <c r="I15" s="14">
        <v>958</v>
      </c>
      <c r="J15" s="14">
        <v>2479</v>
      </c>
      <c r="K15" s="14">
        <v>2847</v>
      </c>
      <c r="L15" s="14">
        <v>2586</v>
      </c>
      <c r="M15" s="14">
        <v>1420</v>
      </c>
      <c r="N15" s="14">
        <v>780</v>
      </c>
      <c r="O15" s="12">
        <f t="shared" si="2"/>
        <v>36306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9625</v>
      </c>
      <c r="C16" s="14">
        <f>C17+C18+C19</f>
        <v>7389</v>
      </c>
      <c r="D16" s="14">
        <f>D17+D18+D19</f>
        <v>7649</v>
      </c>
      <c r="E16" s="14">
        <f>E17+E18+E19</f>
        <v>1134</v>
      </c>
      <c r="F16" s="14">
        <f aca="true" t="shared" si="5" ref="F16:N16">F17+F18+F19</f>
        <v>7188</v>
      </c>
      <c r="G16" s="14">
        <f t="shared" si="5"/>
        <v>12136</v>
      </c>
      <c r="H16" s="14">
        <f>H17+H18+H19</f>
        <v>6846</v>
      </c>
      <c r="I16" s="14">
        <f>I17+I18+I19</f>
        <v>1994</v>
      </c>
      <c r="J16" s="14">
        <f>J17+J18+J19</f>
        <v>9196</v>
      </c>
      <c r="K16" s="14">
        <f>K17+K18+K19</f>
        <v>6367</v>
      </c>
      <c r="L16" s="14">
        <f>L17+L18+L19</f>
        <v>7926</v>
      </c>
      <c r="M16" s="14">
        <f t="shared" si="5"/>
        <v>2969</v>
      </c>
      <c r="N16" s="14">
        <f t="shared" si="5"/>
        <v>1700</v>
      </c>
      <c r="O16" s="12">
        <f t="shared" si="2"/>
        <v>82119</v>
      </c>
    </row>
    <row r="17" spans="1:26" ht="18.75" customHeight="1">
      <c r="A17" s="15" t="s">
        <v>16</v>
      </c>
      <c r="B17" s="14">
        <v>9595</v>
      </c>
      <c r="C17" s="14">
        <v>7369</v>
      </c>
      <c r="D17" s="14">
        <v>7636</v>
      </c>
      <c r="E17" s="14">
        <v>1131</v>
      </c>
      <c r="F17" s="14">
        <v>7180</v>
      </c>
      <c r="G17" s="14">
        <v>12108</v>
      </c>
      <c r="H17" s="14">
        <v>6835</v>
      </c>
      <c r="I17" s="14">
        <v>1994</v>
      </c>
      <c r="J17" s="14">
        <v>9184</v>
      </c>
      <c r="K17" s="14">
        <v>6338</v>
      </c>
      <c r="L17" s="14">
        <v>7910</v>
      </c>
      <c r="M17" s="14">
        <v>2955</v>
      </c>
      <c r="N17" s="14">
        <v>1693</v>
      </c>
      <c r="O17" s="12">
        <f t="shared" si="2"/>
        <v>81928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19</v>
      </c>
      <c r="C18" s="14">
        <v>16</v>
      </c>
      <c r="D18" s="14">
        <v>8</v>
      </c>
      <c r="E18" s="14">
        <v>3</v>
      </c>
      <c r="F18" s="14">
        <v>5</v>
      </c>
      <c r="G18" s="14">
        <v>17</v>
      </c>
      <c r="H18" s="14">
        <v>9</v>
      </c>
      <c r="I18" s="14">
        <v>0</v>
      </c>
      <c r="J18" s="14">
        <v>8</v>
      </c>
      <c r="K18" s="14">
        <v>9</v>
      </c>
      <c r="L18" s="14">
        <v>7</v>
      </c>
      <c r="M18" s="14">
        <v>11</v>
      </c>
      <c r="N18" s="14">
        <v>5</v>
      </c>
      <c r="O18" s="12">
        <f t="shared" si="2"/>
        <v>117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4</v>
      </c>
      <c r="D19" s="14">
        <v>5</v>
      </c>
      <c r="E19" s="14">
        <v>0</v>
      </c>
      <c r="F19" s="14">
        <v>3</v>
      </c>
      <c r="G19" s="14">
        <v>11</v>
      </c>
      <c r="H19" s="14">
        <v>2</v>
      </c>
      <c r="I19" s="14">
        <v>0</v>
      </c>
      <c r="J19" s="14">
        <v>4</v>
      </c>
      <c r="K19" s="14">
        <v>20</v>
      </c>
      <c r="L19" s="14">
        <v>9</v>
      </c>
      <c r="M19" s="14">
        <v>3</v>
      </c>
      <c r="N19" s="14">
        <v>2</v>
      </c>
      <c r="O19" s="12">
        <f t="shared" si="2"/>
        <v>74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138214</v>
      </c>
      <c r="C20" s="18">
        <f>C21+C22+C23</f>
        <v>84884</v>
      </c>
      <c r="D20" s="18">
        <f>D21+D22+D23</f>
        <v>82041</v>
      </c>
      <c r="E20" s="18">
        <f>E21+E22+E23</f>
        <v>13030</v>
      </c>
      <c r="F20" s="18">
        <f aca="true" t="shared" si="6" ref="F20:N20">F21+F22+F23</f>
        <v>74228</v>
      </c>
      <c r="G20" s="18">
        <f t="shared" si="6"/>
        <v>114167</v>
      </c>
      <c r="H20" s="18">
        <f>H21+H22+H23</f>
        <v>90769</v>
      </c>
      <c r="I20" s="18">
        <f>I21+I22+I23</f>
        <v>24432</v>
      </c>
      <c r="J20" s="18">
        <f>J21+J22+J23</f>
        <v>105718</v>
      </c>
      <c r="K20" s="18">
        <f>K21+K22+K23</f>
        <v>74690</v>
      </c>
      <c r="L20" s="18">
        <f>L21+L22+L23</f>
        <v>109290</v>
      </c>
      <c r="M20" s="18">
        <f t="shared" si="6"/>
        <v>42848</v>
      </c>
      <c r="N20" s="18">
        <f t="shared" si="6"/>
        <v>24825</v>
      </c>
      <c r="O20" s="12">
        <f aca="true" t="shared" si="7" ref="O20:O26">SUM(B20:N20)</f>
        <v>979136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71869</v>
      </c>
      <c r="C21" s="14">
        <v>47139</v>
      </c>
      <c r="D21" s="14">
        <v>42272</v>
      </c>
      <c r="E21" s="14">
        <v>7154</v>
      </c>
      <c r="F21" s="14">
        <v>38926</v>
      </c>
      <c r="G21" s="14">
        <v>60817</v>
      </c>
      <c r="H21" s="14">
        <v>50615</v>
      </c>
      <c r="I21" s="14">
        <v>13815</v>
      </c>
      <c r="J21" s="14">
        <v>57169</v>
      </c>
      <c r="K21" s="14">
        <v>39607</v>
      </c>
      <c r="L21" s="14">
        <v>57220</v>
      </c>
      <c r="M21" s="14">
        <v>22571</v>
      </c>
      <c r="N21" s="14">
        <v>12522</v>
      </c>
      <c r="O21" s="12">
        <f t="shared" si="7"/>
        <v>521696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64494</v>
      </c>
      <c r="C22" s="14">
        <v>36127</v>
      </c>
      <c r="D22" s="14">
        <v>38673</v>
      </c>
      <c r="E22" s="14">
        <v>5613</v>
      </c>
      <c r="F22" s="14">
        <v>34020</v>
      </c>
      <c r="G22" s="14">
        <v>51026</v>
      </c>
      <c r="H22" s="14">
        <v>38907</v>
      </c>
      <c r="I22" s="14">
        <v>10274</v>
      </c>
      <c r="J22" s="14">
        <v>47287</v>
      </c>
      <c r="K22" s="14">
        <v>33910</v>
      </c>
      <c r="L22" s="14">
        <v>50669</v>
      </c>
      <c r="M22" s="14">
        <v>19592</v>
      </c>
      <c r="N22" s="14">
        <v>11986</v>
      </c>
      <c r="O22" s="12">
        <f t="shared" si="7"/>
        <v>442578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1851</v>
      </c>
      <c r="C23" s="14">
        <v>1618</v>
      </c>
      <c r="D23" s="14">
        <v>1096</v>
      </c>
      <c r="E23" s="14">
        <v>263</v>
      </c>
      <c r="F23" s="14">
        <v>1282</v>
      </c>
      <c r="G23" s="14">
        <v>2324</v>
      </c>
      <c r="H23" s="14">
        <v>1247</v>
      </c>
      <c r="I23" s="14">
        <v>343</v>
      </c>
      <c r="J23" s="14">
        <v>1262</v>
      </c>
      <c r="K23" s="14">
        <v>1173</v>
      </c>
      <c r="L23" s="14">
        <v>1401</v>
      </c>
      <c r="M23" s="14">
        <v>685</v>
      </c>
      <c r="N23" s="14">
        <v>317</v>
      </c>
      <c r="O23" s="12">
        <f t="shared" si="7"/>
        <v>14862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119626</v>
      </c>
      <c r="C24" s="14">
        <f>C25+C26</f>
        <v>88873</v>
      </c>
      <c r="D24" s="14">
        <f>D25+D26</f>
        <v>92855</v>
      </c>
      <c r="E24" s="14">
        <f>E25+E26</f>
        <v>17659</v>
      </c>
      <c r="F24" s="14">
        <f aca="true" t="shared" si="8" ref="F24:N24">F25+F26</f>
        <v>85078</v>
      </c>
      <c r="G24" s="14">
        <f t="shared" si="8"/>
        <v>128238</v>
      </c>
      <c r="H24" s="14">
        <f>H25+H26</f>
        <v>81731</v>
      </c>
      <c r="I24" s="14">
        <f>I25+I26</f>
        <v>22066</v>
      </c>
      <c r="J24" s="14">
        <f>J25+J26</f>
        <v>87472</v>
      </c>
      <c r="K24" s="14">
        <f>K25+K26</f>
        <v>69973</v>
      </c>
      <c r="L24" s="14">
        <f>L25+L26</f>
        <v>72715</v>
      </c>
      <c r="M24" s="14">
        <f t="shared" si="8"/>
        <v>23909</v>
      </c>
      <c r="N24" s="14">
        <f t="shared" si="8"/>
        <v>13752</v>
      </c>
      <c r="O24" s="12">
        <f t="shared" si="7"/>
        <v>903947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71844</v>
      </c>
      <c r="C25" s="14">
        <v>60939</v>
      </c>
      <c r="D25" s="14">
        <v>60042</v>
      </c>
      <c r="E25" s="14">
        <v>12412</v>
      </c>
      <c r="F25" s="14">
        <v>57773</v>
      </c>
      <c r="G25" s="14">
        <v>90477</v>
      </c>
      <c r="H25" s="14">
        <v>58935</v>
      </c>
      <c r="I25" s="14">
        <v>16519</v>
      </c>
      <c r="J25" s="14">
        <v>53655</v>
      </c>
      <c r="K25" s="14">
        <v>47171</v>
      </c>
      <c r="L25" s="14">
        <v>45734</v>
      </c>
      <c r="M25" s="14">
        <v>15450</v>
      </c>
      <c r="N25" s="14">
        <v>8116</v>
      </c>
      <c r="O25" s="12">
        <f t="shared" si="7"/>
        <v>599067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47782</v>
      </c>
      <c r="C26" s="14">
        <v>27934</v>
      </c>
      <c r="D26" s="14">
        <v>32813</v>
      </c>
      <c r="E26" s="14">
        <v>5247</v>
      </c>
      <c r="F26" s="14">
        <v>27305</v>
      </c>
      <c r="G26" s="14">
        <v>37761</v>
      </c>
      <c r="H26" s="14">
        <v>22796</v>
      </c>
      <c r="I26" s="14">
        <v>5547</v>
      </c>
      <c r="J26" s="14">
        <v>33817</v>
      </c>
      <c r="K26" s="14">
        <v>22802</v>
      </c>
      <c r="L26" s="14">
        <v>26981</v>
      </c>
      <c r="M26" s="14">
        <v>8459</v>
      </c>
      <c r="N26" s="14">
        <v>5636</v>
      </c>
      <c r="O26" s="12">
        <f t="shared" si="7"/>
        <v>304880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1.7247999999999999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1.7299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-0.0051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2662.1600000000003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2662.1600000000003</v>
      </c>
    </row>
    <row r="33" spans="1:26" ht="18.75" customHeight="1">
      <c r="A33" s="52" t="s">
        <v>47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622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12">
        <f>SUM(B33:N33)</f>
        <v>622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4.28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1048245.4824</v>
      </c>
      <c r="C36" s="60">
        <f aca="true" t="shared" si="11" ref="C36:N36">C37+C38+C39+C40</f>
        <v>797303.0080999999</v>
      </c>
      <c r="D36" s="60">
        <f t="shared" si="11"/>
        <v>741620.1622</v>
      </c>
      <c r="E36" s="60">
        <f t="shared" si="11"/>
        <v>176001.40819999998</v>
      </c>
      <c r="F36" s="60">
        <f t="shared" si="11"/>
        <v>720299.776</v>
      </c>
      <c r="G36" s="60">
        <f t="shared" si="11"/>
        <v>859883.3188000001</v>
      </c>
      <c r="H36" s="60">
        <f t="shared" si="11"/>
        <v>733555.0428</v>
      </c>
      <c r="I36" s="60">
        <f>I37+I38+I39+I40</f>
        <v>205263.16640000002</v>
      </c>
      <c r="J36" s="60">
        <f>J37+J38+J39+J40</f>
        <v>859465.9634</v>
      </c>
      <c r="K36" s="60">
        <f>K37+K38+K39+K40</f>
        <v>734843.4436</v>
      </c>
      <c r="L36" s="60">
        <f>L37+L38+L39+L40</f>
        <v>841638.4051999999</v>
      </c>
      <c r="M36" s="60">
        <f t="shared" si="11"/>
        <v>442523.5445</v>
      </c>
      <c r="N36" s="60">
        <f t="shared" si="11"/>
        <v>227204.523</v>
      </c>
      <c r="O36" s="60">
        <f>O37+O38+O39+O40</f>
        <v>8387847.244600001</v>
      </c>
    </row>
    <row r="37" spans="1:15" ht="18.75" customHeight="1">
      <c r="A37" s="57" t="s">
        <v>50</v>
      </c>
      <c r="B37" s="54">
        <f aca="true" t="shared" si="12" ref="B37:N37">B29*B7</f>
        <v>1043468.8224</v>
      </c>
      <c r="C37" s="54">
        <f t="shared" si="12"/>
        <v>793766.0380999999</v>
      </c>
      <c r="D37" s="54">
        <f t="shared" si="12"/>
        <v>731431.2922</v>
      </c>
      <c r="E37" s="54">
        <f t="shared" si="12"/>
        <v>176001.40819999998</v>
      </c>
      <c r="F37" s="54">
        <f t="shared" si="12"/>
        <v>717381.936</v>
      </c>
      <c r="G37" s="54">
        <f t="shared" si="12"/>
        <v>855099.9494</v>
      </c>
      <c r="H37" s="54">
        <f t="shared" si="12"/>
        <v>730054.1828000001</v>
      </c>
      <c r="I37" s="54">
        <f>I29*I7</f>
        <v>205263.16640000002</v>
      </c>
      <c r="J37" s="54">
        <f>J29*J7</f>
        <v>850127.5834</v>
      </c>
      <c r="K37" s="54">
        <f>K29*K7</f>
        <v>720822.2136</v>
      </c>
      <c r="L37" s="54">
        <f>L29*L7</f>
        <v>832919.8352</v>
      </c>
      <c r="M37" s="54">
        <f t="shared" si="12"/>
        <v>437200.1045</v>
      </c>
      <c r="N37" s="54">
        <f t="shared" si="12"/>
        <v>226189.913</v>
      </c>
      <c r="O37" s="56">
        <f>SUM(B37:N37)</f>
        <v>8319726.445200001</v>
      </c>
    </row>
    <row r="38" spans="1:15" ht="18.75" customHeight="1">
      <c r="A38" s="57" t="s">
        <v>51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-2520.9606000000003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-2520.9606000000003</v>
      </c>
    </row>
    <row r="39" spans="1:15" ht="18.75" customHeight="1">
      <c r="A39" s="57" t="s">
        <v>52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2662.1600000000003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2662.1600000000003</v>
      </c>
    </row>
    <row r="40" spans="1:26" ht="18.75" customHeight="1">
      <c r="A40" s="2" t="s">
        <v>53</v>
      </c>
      <c r="B40" s="54">
        <v>4776.66</v>
      </c>
      <c r="C40" s="54">
        <v>3536.97</v>
      </c>
      <c r="D40" s="54">
        <v>10188.87</v>
      </c>
      <c r="E40" s="54">
        <v>0</v>
      </c>
      <c r="F40" s="54">
        <v>2917.84</v>
      </c>
      <c r="G40" s="54">
        <v>4642.17</v>
      </c>
      <c r="H40" s="54">
        <v>3500.86</v>
      </c>
      <c r="I40" s="54">
        <v>0</v>
      </c>
      <c r="J40" s="54">
        <v>9338.38</v>
      </c>
      <c r="K40" s="54">
        <v>14021.23</v>
      </c>
      <c r="L40" s="54">
        <v>8718.57</v>
      </c>
      <c r="M40" s="54">
        <v>5323.44</v>
      </c>
      <c r="N40" s="54">
        <v>1014.61</v>
      </c>
      <c r="O40" s="56">
        <f>SUM(B40:N40)</f>
        <v>67979.59999999999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-79028</v>
      </c>
      <c r="C42" s="25">
        <f aca="true" t="shared" si="15" ref="C42:N42">+C43+C46+C58+C59</f>
        <v>-80472</v>
      </c>
      <c r="D42" s="25">
        <f t="shared" si="15"/>
        <v>-78662.94</v>
      </c>
      <c r="E42" s="25">
        <f t="shared" si="15"/>
        <v>-9364</v>
      </c>
      <c r="F42" s="25">
        <f t="shared" si="15"/>
        <v>-49364</v>
      </c>
      <c r="G42" s="25">
        <f t="shared" si="15"/>
        <v>-85760</v>
      </c>
      <c r="H42" s="25">
        <f t="shared" si="15"/>
        <v>-77652</v>
      </c>
      <c r="I42" s="25">
        <f>+I43+I46+I58+I59</f>
        <v>-22480</v>
      </c>
      <c r="J42" s="25">
        <f>+J43+J46+J58+J59</f>
        <v>-46740</v>
      </c>
      <c r="K42" s="25">
        <f>+K43+K46+K58+K59</f>
        <v>-62744</v>
      </c>
      <c r="L42" s="25">
        <f>+L43+L46+L58+L59</f>
        <v>-48356</v>
      </c>
      <c r="M42" s="25">
        <f t="shared" si="15"/>
        <v>-34228</v>
      </c>
      <c r="N42" s="25">
        <f t="shared" si="15"/>
        <v>-21564</v>
      </c>
      <c r="O42" s="25">
        <f>+O43+O46+O58+O59</f>
        <v>-696414.94</v>
      </c>
    </row>
    <row r="43" spans="1:15" ht="18.75" customHeight="1">
      <c r="A43" s="17" t="s">
        <v>55</v>
      </c>
      <c r="B43" s="26">
        <f>B44+B45</f>
        <v>-79028</v>
      </c>
      <c r="C43" s="26">
        <f>C44+C45</f>
        <v>-80472</v>
      </c>
      <c r="D43" s="26">
        <f>D44+D45</f>
        <v>-56220</v>
      </c>
      <c r="E43" s="26">
        <f>E44+E45</f>
        <v>-9364</v>
      </c>
      <c r="F43" s="26">
        <f aca="true" t="shared" si="16" ref="F43:N43">F44+F45</f>
        <v>-48864</v>
      </c>
      <c r="G43" s="26">
        <f t="shared" si="16"/>
        <v>-85260</v>
      </c>
      <c r="H43" s="26">
        <f t="shared" si="16"/>
        <v>-77652</v>
      </c>
      <c r="I43" s="26">
        <f>I44+I45</f>
        <v>-21480</v>
      </c>
      <c r="J43" s="26">
        <f>J44+J45</f>
        <v>-46740</v>
      </c>
      <c r="K43" s="26">
        <f>K44+K45</f>
        <v>-62744</v>
      </c>
      <c r="L43" s="26">
        <f>L44+L45</f>
        <v>-48356</v>
      </c>
      <c r="M43" s="26">
        <f t="shared" si="16"/>
        <v>-34228</v>
      </c>
      <c r="N43" s="26">
        <f t="shared" si="16"/>
        <v>-21564</v>
      </c>
      <c r="O43" s="25">
        <f aca="true" t="shared" si="17" ref="O43:O59">SUM(B43:N43)</f>
        <v>-671972</v>
      </c>
    </row>
    <row r="44" spans="1:26" ht="18.75" customHeight="1">
      <c r="A44" s="13" t="s">
        <v>56</v>
      </c>
      <c r="B44" s="20">
        <f>ROUND(-B9*$D$3,2)</f>
        <v>-79028</v>
      </c>
      <c r="C44" s="20">
        <f>ROUND(-C9*$D$3,2)</f>
        <v>-80472</v>
      </c>
      <c r="D44" s="20">
        <f>ROUND(-D9*$D$3,2)</f>
        <v>-56220</v>
      </c>
      <c r="E44" s="20">
        <f>ROUND(-E9*$D$3,2)</f>
        <v>-9364</v>
      </c>
      <c r="F44" s="20">
        <f aca="true" t="shared" si="18" ref="F44:N44">ROUND(-F9*$D$3,2)</f>
        <v>-48864</v>
      </c>
      <c r="G44" s="20">
        <f t="shared" si="18"/>
        <v>-85260</v>
      </c>
      <c r="H44" s="20">
        <f t="shared" si="18"/>
        <v>-77652</v>
      </c>
      <c r="I44" s="20">
        <f>ROUND(-I9*$D$3,2)</f>
        <v>-21480</v>
      </c>
      <c r="J44" s="20">
        <f>ROUND(-J9*$D$3,2)</f>
        <v>-46740</v>
      </c>
      <c r="K44" s="20">
        <f>ROUND(-K9*$D$3,2)</f>
        <v>-62744</v>
      </c>
      <c r="L44" s="20">
        <f>ROUND(-L9*$D$3,2)</f>
        <v>-48356</v>
      </c>
      <c r="M44" s="20">
        <f t="shared" si="18"/>
        <v>-34228</v>
      </c>
      <c r="N44" s="20">
        <f t="shared" si="18"/>
        <v>-21564</v>
      </c>
      <c r="O44" s="46">
        <f t="shared" si="17"/>
        <v>-671972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-22442.94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-24442.94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-500-21942.94</f>
        <v>-22442.94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-24442.94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969217.4824</v>
      </c>
      <c r="C61" s="29">
        <f t="shared" si="21"/>
        <v>716831.0080999999</v>
      </c>
      <c r="D61" s="29">
        <f t="shared" si="21"/>
        <v>662957.2222</v>
      </c>
      <c r="E61" s="29">
        <f t="shared" si="21"/>
        <v>166637.40819999998</v>
      </c>
      <c r="F61" s="29">
        <f t="shared" si="21"/>
        <v>670935.776</v>
      </c>
      <c r="G61" s="29">
        <f t="shared" si="21"/>
        <v>774123.3188000001</v>
      </c>
      <c r="H61" s="29">
        <f t="shared" si="21"/>
        <v>655903.0428</v>
      </c>
      <c r="I61" s="29">
        <f t="shared" si="21"/>
        <v>182783.16640000002</v>
      </c>
      <c r="J61" s="29">
        <f>+J36+J42</f>
        <v>812725.9634</v>
      </c>
      <c r="K61" s="29">
        <f>+K36+K42</f>
        <v>672099.4436</v>
      </c>
      <c r="L61" s="29">
        <f>+L36+L42</f>
        <v>793282.4051999999</v>
      </c>
      <c r="M61" s="29">
        <f t="shared" si="21"/>
        <v>408295.5445</v>
      </c>
      <c r="N61" s="29">
        <f t="shared" si="21"/>
        <v>205640.523</v>
      </c>
      <c r="O61" s="29">
        <f>SUM(B61:N61)</f>
        <v>7691432.3046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969217.48</v>
      </c>
      <c r="C64" s="36">
        <f aca="true" t="shared" si="22" ref="C64:N64">SUM(C65:C78)</f>
        <v>716831</v>
      </c>
      <c r="D64" s="36">
        <f t="shared" si="22"/>
        <v>662957.22</v>
      </c>
      <c r="E64" s="36">
        <f t="shared" si="22"/>
        <v>166637.41</v>
      </c>
      <c r="F64" s="36">
        <f t="shared" si="22"/>
        <v>670935.78</v>
      </c>
      <c r="G64" s="36">
        <f t="shared" si="22"/>
        <v>774123.32</v>
      </c>
      <c r="H64" s="36">
        <f t="shared" si="22"/>
        <v>655903.04</v>
      </c>
      <c r="I64" s="36">
        <f t="shared" si="22"/>
        <v>182783.17</v>
      </c>
      <c r="J64" s="36">
        <f t="shared" si="22"/>
        <v>812725.97</v>
      </c>
      <c r="K64" s="36">
        <f t="shared" si="22"/>
        <v>672099.44</v>
      </c>
      <c r="L64" s="36">
        <f t="shared" si="22"/>
        <v>793282.41</v>
      </c>
      <c r="M64" s="36">
        <f t="shared" si="22"/>
        <v>408295.54</v>
      </c>
      <c r="N64" s="36">
        <f t="shared" si="22"/>
        <v>205640.52</v>
      </c>
      <c r="O64" s="29">
        <f>SUM(O65:O78)</f>
        <v>7691432.3</v>
      </c>
    </row>
    <row r="65" spans="1:16" ht="18.75" customHeight="1">
      <c r="A65" s="17" t="s">
        <v>70</v>
      </c>
      <c r="B65" s="36">
        <v>187572.89</v>
      </c>
      <c r="C65" s="36">
        <v>204174.45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391747.34</v>
      </c>
      <c r="P65"/>
    </row>
    <row r="66" spans="1:16" ht="18.75" customHeight="1">
      <c r="A66" s="17" t="s">
        <v>71</v>
      </c>
      <c r="B66" s="36">
        <v>781644.59</v>
      </c>
      <c r="C66" s="36">
        <v>512656.55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1294301.14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662957.22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662957.22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166637.41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166637.41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670935.78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670935.78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774123.32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774123.32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655903.04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655903.04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182783.17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182783.17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812725.97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812725.97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672099.44</v>
      </c>
      <c r="L74" s="35">
        <v>0</v>
      </c>
      <c r="M74" s="35">
        <v>0</v>
      </c>
      <c r="N74" s="35">
        <v>0</v>
      </c>
      <c r="O74" s="29">
        <f t="shared" si="23"/>
        <v>672099.44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793282.41</v>
      </c>
      <c r="M75" s="35">
        <v>0</v>
      </c>
      <c r="N75" s="61">
        <v>0</v>
      </c>
      <c r="O75" s="26">
        <f t="shared" si="23"/>
        <v>793282.41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408295.54</v>
      </c>
      <c r="N76" s="35">
        <v>0</v>
      </c>
      <c r="O76" s="29">
        <f t="shared" si="23"/>
        <v>408295.54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205640.52</v>
      </c>
      <c r="O77" s="26">
        <f t="shared" si="23"/>
        <v>205640.52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2.4540363433799386</v>
      </c>
      <c r="C82" s="44">
        <v>2.6041734867997426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1.7301856518027297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2018-08-07T21:02:06Z</dcterms:modified>
  <cp:category/>
  <cp:version/>
  <cp:contentType/>
  <cp:contentStatus/>
</cp:coreProperties>
</file>