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<sst xmlns="http://schemas.openxmlformats.org/spreadsheetml/2006/main" count="146" uniqueCount="146">
  <si>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</si>
  <si>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</si>
  <si>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</si>
  <si>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</si>
  <si>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</si>
  <si>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</si>
  <si>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</si>
  <si>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</si>
  <si>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</si>
  <si>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</si>
  <si>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</si>
  <si>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</si>
  <si>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</si>
  <si>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</si>
  <si>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</si>
  <si>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</si>
  <si>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</si>
  <si>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</si>
  <si>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</si>
  <si>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</si>
  <si>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</si>
  <si>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</si>
  <si>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</si>
  <si>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</si>
  <si>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</si>
  <si>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</si>
  <si>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</si>
  <si>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</si>
  <si>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</si>
  <si>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</si>
  <si>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</si>
  <si>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</si>
  <si>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</si>
  <si>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</si>
  <si>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</si>
  <si>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</si>
  <si>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</si>
  <si>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</si>
  <si>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</si>
  <si>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</si>
  <si>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</si>
  <si>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</si>
  <si>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</si>
  <si>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</si>
  <si>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</si>
  <si>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</si>
  <si>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</si>
  <si>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</si>
  <si>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</si>
  <si>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</si>
  <si>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</si>
  <si>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</si>
  <si>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</si>
  <si>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</si>
  <si>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</si>
  <si>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</si>
  <si>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</si>
  <si>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</si>
  <si>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</si>
  <si>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</si>
  <si>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</si>
  <si>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</si>
  <si>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</si>
  <si>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</si>
  <si>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</si>
  <si>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</si>
  <si>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</si>
  <si>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</si>
  <si>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</si>
  <si>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</si>
  <si>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</si>
  <si>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</si>
  <si>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</si>
  <si>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</si>
  <si>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</si>
  <si>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</si>
  <si>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</si>
  <si>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</si>
  <si>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</si>
  <si>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</si>
  <si>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</si>
  <si>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</si>
  <si>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</si>
  <si>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</si>
  <si>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</si>
  <si>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</si>
  <si>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</si>
  <si>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</si>
  <si>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</si>
  <si>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</si>
  <si>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</si>
  <si>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</si>
  <si>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</si>
  <si>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</si>
  <si>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</si>
  <si>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</si>
  <si>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</si>
  <si>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</si>
  <si>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</si>
  <si>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</si>
  <si>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</si>
  <si>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</si>
  <si>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</si>
  <si>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</si>
  <si>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</si>
  <si>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</si>
  <si>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</si>
  <si>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</si>
  <si>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</si>
  <si>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</si>
  <si>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</si>
  <si>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</si>
  <si>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</si>
  <si>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</si>
  <si>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</si>
  <si>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</si>
  <si>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</si>
  <si>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</si>
  <si>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</si>
  <si>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</si>
  <si>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</si>
  <si>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</si>
  <si>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</si>
  <si>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</si>
  <si>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</si>
  <si>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</si>
  <si>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</si>
  <si>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</si>
  <si>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</si>
  <si>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</si>
  <si>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</si>
  <si>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</si>
  <si>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</si>
  <si>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</si>
  <si>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</si>
  <si>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</si>
  <si>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</si>
  <si>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</si>
  <si>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</si>
  <si>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</si>
  <si>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</si>
  <si>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</si>
  <si>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06/08/18 - VENCIMENTO 13/08/18</t>
  </si>
  <si>
    <t xml:space="preserve">6.2.34. Revisão Aluguel Frota Reversível    </t>
  </si>
  <si>
    <t>6.3. Revisão de Remuneração pelo Transporte Coletivo ¹</t>
  </si>
  <si>
    <t>¹ Remuneração das linhas da USP de 01/05/18 a 24/07/18.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</si>
</sst>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21">
      <selection activeCell="A142" sqref="A142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138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534640</v>
      </c>
      <c r="C7" s="9">
        <f t="shared" si="0"/>
        <v>716084</v>
      </c>
      <c r="D7" s="9">
        <f t="shared" si="0"/>
        <v>686242</v>
      </c>
      <c r="E7" s="9">
        <f t="shared" si="0"/>
        <v>480949</v>
      </c>
      <c r="F7" s="9">
        <f t="shared" si="0"/>
        <v>422661</v>
      </c>
      <c r="G7" s="9">
        <f t="shared" si="0"/>
        <v>1133428</v>
      </c>
      <c r="H7" s="9">
        <f t="shared" si="0"/>
        <v>500953</v>
      </c>
      <c r="I7" s="9">
        <f t="shared" si="0"/>
        <v>108759</v>
      </c>
      <c r="J7" s="9">
        <f t="shared" si="0"/>
        <v>289030</v>
      </c>
      <c r="K7" s="9">
        <f t="shared" si="0"/>
        <v>244242</v>
      </c>
      <c r="L7" s="9">
        <f t="shared" si="0"/>
        <v>5116988</v>
      </c>
      <c r="M7" s="49"/>
    </row>
    <row r="8" spans="1:12" ht="17.25" customHeight="1">
      <c r="A8" s="10" t="s">
        <v>95</v>
      </c>
      <c r="B8" s="11">
        <f>B9+B12+B16</f>
        <v>267849</v>
      </c>
      <c r="C8" s="11">
        <f aca="true" t="shared" si="1" ref="C8:K8">C9+C12+C16</f>
        <v>371748</v>
      </c>
      <c r="D8" s="11">
        <f t="shared" si="1"/>
        <v>330684</v>
      </c>
      <c r="E8" s="11">
        <f t="shared" si="1"/>
        <v>250354</v>
      </c>
      <c r="F8" s="11">
        <f t="shared" si="1"/>
        <v>199459</v>
      </c>
      <c r="G8" s="11">
        <f t="shared" si="1"/>
        <v>558570</v>
      </c>
      <c r="H8" s="11">
        <f t="shared" si="1"/>
        <v>274093</v>
      </c>
      <c r="I8" s="11">
        <f t="shared" si="1"/>
        <v>50802</v>
      </c>
      <c r="J8" s="11">
        <f t="shared" si="1"/>
        <v>138839</v>
      </c>
      <c r="K8" s="11">
        <f t="shared" si="1"/>
        <v>127642</v>
      </c>
      <c r="L8" s="11">
        <f aca="true" t="shared" si="2" ref="L8:L27">SUM(B8:K8)</f>
        <v>2570040</v>
      </c>
    </row>
    <row r="9" spans="1:12" ht="17.25" customHeight="1">
      <c r="A9" s="15" t="s">
        <v>16</v>
      </c>
      <c r="B9" s="13">
        <f>+B10+B11</f>
        <v>34861</v>
      </c>
      <c r="C9" s="13">
        <f aca="true" t="shared" si="3" ref="C9:K9">+C10+C11</f>
        <v>52602</v>
      </c>
      <c r="D9" s="13">
        <f t="shared" si="3"/>
        <v>41599</v>
      </c>
      <c r="E9" s="13">
        <f t="shared" si="3"/>
        <v>33255</v>
      </c>
      <c r="F9" s="13">
        <f t="shared" si="3"/>
        <v>21219</v>
      </c>
      <c r="G9" s="13">
        <f t="shared" si="3"/>
        <v>51093</v>
      </c>
      <c r="H9" s="13">
        <f t="shared" si="3"/>
        <v>43523</v>
      </c>
      <c r="I9" s="13">
        <f t="shared" si="3"/>
        <v>7689</v>
      </c>
      <c r="J9" s="13">
        <f t="shared" si="3"/>
        <v>16926</v>
      </c>
      <c r="K9" s="13">
        <f t="shared" si="3"/>
        <v>15438</v>
      </c>
      <c r="L9" s="11">
        <f t="shared" si="2"/>
        <v>318205</v>
      </c>
    </row>
    <row r="10" spans="1:12" ht="17.25" customHeight="1">
      <c r="A10" s="29" t="s">
        <v>17</v>
      </c>
      <c r="B10" s="13">
        <v>34861</v>
      </c>
      <c r="C10" s="13">
        <v>52602</v>
      </c>
      <c r="D10" s="13">
        <v>41599</v>
      </c>
      <c r="E10" s="13">
        <v>33255</v>
      </c>
      <c r="F10" s="13">
        <v>21219</v>
      </c>
      <c r="G10" s="13">
        <v>51093</v>
      </c>
      <c r="H10" s="13">
        <v>43523</v>
      </c>
      <c r="I10" s="13">
        <v>7689</v>
      </c>
      <c r="J10" s="13">
        <v>16926</v>
      </c>
      <c r="K10" s="13">
        <v>15438</v>
      </c>
      <c r="L10" s="11">
        <f t="shared" si="2"/>
        <v>318205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221259</v>
      </c>
      <c r="C12" s="17">
        <f t="shared" si="4"/>
        <v>302772</v>
      </c>
      <c r="D12" s="17">
        <f t="shared" si="4"/>
        <v>274706</v>
      </c>
      <c r="E12" s="17">
        <f t="shared" si="4"/>
        <v>206509</v>
      </c>
      <c r="F12" s="17">
        <f t="shared" si="4"/>
        <v>167178</v>
      </c>
      <c r="G12" s="17">
        <f t="shared" si="4"/>
        <v>477932</v>
      </c>
      <c r="H12" s="17">
        <f t="shared" si="4"/>
        <v>218926</v>
      </c>
      <c r="I12" s="17">
        <f t="shared" si="4"/>
        <v>40603</v>
      </c>
      <c r="J12" s="17">
        <f t="shared" si="4"/>
        <v>115632</v>
      </c>
      <c r="K12" s="17">
        <f t="shared" si="4"/>
        <v>106267</v>
      </c>
      <c r="L12" s="11">
        <f t="shared" si="2"/>
        <v>2131784</v>
      </c>
    </row>
    <row r="13" spans="1:14" s="68" customFormat="1" ht="17.25" customHeight="1">
      <c r="A13" s="75" t="s">
        <v>19</v>
      </c>
      <c r="B13" s="76">
        <v>100456</v>
      </c>
      <c r="C13" s="76">
        <v>144944</v>
      </c>
      <c r="D13" s="76">
        <v>137199</v>
      </c>
      <c r="E13" s="76">
        <v>98741</v>
      </c>
      <c r="F13" s="76">
        <v>80041</v>
      </c>
      <c r="G13" s="76">
        <v>214496</v>
      </c>
      <c r="H13" s="76">
        <v>94913</v>
      </c>
      <c r="I13" s="76">
        <v>21239</v>
      </c>
      <c r="J13" s="76">
        <v>57213</v>
      </c>
      <c r="K13" s="76">
        <v>47902</v>
      </c>
      <c r="L13" s="77">
        <f t="shared" si="2"/>
        <v>997144</v>
      </c>
      <c r="M13" s="78"/>
      <c r="N13" s="79"/>
    </row>
    <row r="14" spans="1:13" s="68" customFormat="1" ht="17.25" customHeight="1">
      <c r="A14" s="75" t="s">
        <v>20</v>
      </c>
      <c r="B14" s="76">
        <v>110235</v>
      </c>
      <c r="C14" s="76">
        <v>140337</v>
      </c>
      <c r="D14" s="76">
        <v>126435</v>
      </c>
      <c r="E14" s="76">
        <v>97208</v>
      </c>
      <c r="F14" s="76">
        <v>80248</v>
      </c>
      <c r="G14" s="76">
        <v>245699</v>
      </c>
      <c r="H14" s="76">
        <v>106414</v>
      </c>
      <c r="I14" s="76">
        <v>16792</v>
      </c>
      <c r="J14" s="76">
        <v>54508</v>
      </c>
      <c r="K14" s="76">
        <v>53947</v>
      </c>
      <c r="L14" s="77">
        <f t="shared" si="2"/>
        <v>1031823</v>
      </c>
      <c r="M14" s="78"/>
    </row>
    <row r="15" spans="1:12" ht="17.25" customHeight="1">
      <c r="A15" s="14" t="s">
        <v>21</v>
      </c>
      <c r="B15" s="13">
        <v>10568</v>
      </c>
      <c r="C15" s="13">
        <v>17491</v>
      </c>
      <c r="D15" s="13">
        <v>11072</v>
      </c>
      <c r="E15" s="13">
        <v>10560</v>
      </c>
      <c r="F15" s="13">
        <v>6889</v>
      </c>
      <c r="G15" s="13">
        <v>17737</v>
      </c>
      <c r="H15" s="13">
        <v>17599</v>
      </c>
      <c r="I15" s="13">
        <v>2572</v>
      </c>
      <c r="J15" s="13">
        <v>3911</v>
      </c>
      <c r="K15" s="13">
        <v>4418</v>
      </c>
      <c r="L15" s="11">
        <f t="shared" si="2"/>
        <v>102817</v>
      </c>
    </row>
    <row r="16" spans="1:12" ht="17.25" customHeight="1">
      <c r="A16" s="15" t="s">
        <v>91</v>
      </c>
      <c r="B16" s="13">
        <f>B17+B18+B19</f>
        <v>11729</v>
      </c>
      <c r="C16" s="13">
        <f aca="true" t="shared" si="5" ref="C16:K16">C17+C18+C19</f>
        <v>16374</v>
      </c>
      <c r="D16" s="13">
        <f t="shared" si="5"/>
        <v>14379</v>
      </c>
      <c r="E16" s="13">
        <f t="shared" si="5"/>
        <v>10590</v>
      </c>
      <c r="F16" s="13">
        <f t="shared" si="5"/>
        <v>11062</v>
      </c>
      <c r="G16" s="13">
        <f t="shared" si="5"/>
        <v>29545</v>
      </c>
      <c r="H16" s="13">
        <f t="shared" si="5"/>
        <v>11644</v>
      </c>
      <c r="I16" s="13">
        <f t="shared" si="5"/>
        <v>2510</v>
      </c>
      <c r="J16" s="13">
        <f t="shared" si="5"/>
        <v>6281</v>
      </c>
      <c r="K16" s="13">
        <f t="shared" si="5"/>
        <v>5937</v>
      </c>
      <c r="L16" s="11">
        <f t="shared" si="2"/>
        <v>120051</v>
      </c>
    </row>
    <row r="17" spans="1:12" ht="17.25" customHeight="1">
      <c r="A17" s="14" t="s">
        <v>92</v>
      </c>
      <c r="B17" s="13">
        <v>11705</v>
      </c>
      <c r="C17" s="13">
        <v>16345</v>
      </c>
      <c r="D17" s="13">
        <v>14357</v>
      </c>
      <c r="E17" s="13">
        <v>10567</v>
      </c>
      <c r="F17" s="13">
        <v>11041</v>
      </c>
      <c r="G17" s="13">
        <v>29505</v>
      </c>
      <c r="H17" s="13">
        <v>11615</v>
      </c>
      <c r="I17" s="13">
        <v>2507</v>
      </c>
      <c r="J17" s="13">
        <v>6273</v>
      </c>
      <c r="K17" s="13">
        <v>5929</v>
      </c>
      <c r="L17" s="11">
        <f t="shared" si="2"/>
        <v>119844</v>
      </c>
    </row>
    <row r="18" spans="1:12" ht="17.25" customHeight="1">
      <c r="A18" s="14" t="s">
        <v>93</v>
      </c>
      <c r="B18" s="13">
        <v>19</v>
      </c>
      <c r="C18" s="13">
        <v>26</v>
      </c>
      <c r="D18" s="13">
        <v>13</v>
      </c>
      <c r="E18" s="13">
        <v>17</v>
      </c>
      <c r="F18" s="13">
        <v>17</v>
      </c>
      <c r="G18" s="13">
        <v>21</v>
      </c>
      <c r="H18" s="13">
        <v>27</v>
      </c>
      <c r="I18" s="13">
        <v>2</v>
      </c>
      <c r="J18" s="13">
        <v>2</v>
      </c>
      <c r="K18" s="13">
        <v>4</v>
      </c>
      <c r="L18" s="11">
        <f t="shared" si="2"/>
        <v>148</v>
      </c>
    </row>
    <row r="19" spans="1:12" ht="17.25" customHeight="1">
      <c r="A19" s="14" t="s">
        <v>94</v>
      </c>
      <c r="B19" s="13">
        <v>5</v>
      </c>
      <c r="C19" s="13">
        <v>3</v>
      </c>
      <c r="D19" s="13">
        <v>9</v>
      </c>
      <c r="E19" s="13">
        <v>6</v>
      </c>
      <c r="F19" s="13">
        <v>4</v>
      </c>
      <c r="G19" s="13">
        <v>19</v>
      </c>
      <c r="H19" s="13">
        <v>2</v>
      </c>
      <c r="I19" s="13">
        <v>1</v>
      </c>
      <c r="J19" s="13">
        <v>6</v>
      </c>
      <c r="K19" s="13">
        <v>4</v>
      </c>
      <c r="L19" s="11">
        <f t="shared" si="2"/>
        <v>59</v>
      </c>
    </row>
    <row r="20" spans="1:12" ht="17.25" customHeight="1">
      <c r="A20" s="16" t="s">
        <v>22</v>
      </c>
      <c r="B20" s="11">
        <f>+B21+B22+B23</f>
        <v>155278</v>
      </c>
      <c r="C20" s="11">
        <f aca="true" t="shared" si="6" ref="C20:K20">+C21+C22+C23</f>
        <v>180845</v>
      </c>
      <c r="D20" s="11">
        <f t="shared" si="6"/>
        <v>189328</v>
      </c>
      <c r="E20" s="11">
        <f t="shared" si="6"/>
        <v>125906</v>
      </c>
      <c r="F20" s="11">
        <f t="shared" si="6"/>
        <v>137199</v>
      </c>
      <c r="G20" s="11">
        <f t="shared" si="6"/>
        <v>387298</v>
      </c>
      <c r="H20" s="11">
        <f t="shared" si="6"/>
        <v>130386</v>
      </c>
      <c r="I20" s="11">
        <f t="shared" si="6"/>
        <v>30776</v>
      </c>
      <c r="J20" s="11">
        <f t="shared" si="6"/>
        <v>76149</v>
      </c>
      <c r="K20" s="11">
        <f t="shared" si="6"/>
        <v>66241</v>
      </c>
      <c r="L20" s="11">
        <f t="shared" si="2"/>
        <v>1479406</v>
      </c>
    </row>
    <row r="21" spans="1:13" s="68" customFormat="1" ht="17.25" customHeight="1">
      <c r="A21" s="61" t="s">
        <v>23</v>
      </c>
      <c r="B21" s="76">
        <v>77371</v>
      </c>
      <c r="C21" s="76">
        <v>99709</v>
      </c>
      <c r="D21" s="76">
        <v>107037</v>
      </c>
      <c r="E21" s="76">
        <v>68387</v>
      </c>
      <c r="F21" s="76">
        <v>74313</v>
      </c>
      <c r="G21" s="76">
        <v>190838</v>
      </c>
      <c r="H21" s="76">
        <v>68590</v>
      </c>
      <c r="I21" s="76">
        <v>18281</v>
      </c>
      <c r="J21" s="76">
        <v>41862</v>
      </c>
      <c r="K21" s="76">
        <v>33350</v>
      </c>
      <c r="L21" s="77">
        <f t="shared" si="2"/>
        <v>779738</v>
      </c>
      <c r="M21" s="78"/>
    </row>
    <row r="22" spans="1:13" s="68" customFormat="1" ht="17.25" customHeight="1">
      <c r="A22" s="61" t="s">
        <v>24</v>
      </c>
      <c r="B22" s="76">
        <v>73470</v>
      </c>
      <c r="C22" s="76">
        <v>75551</v>
      </c>
      <c r="D22" s="76">
        <v>77791</v>
      </c>
      <c r="E22" s="76">
        <v>54083</v>
      </c>
      <c r="F22" s="76">
        <v>59775</v>
      </c>
      <c r="G22" s="76">
        <v>188415</v>
      </c>
      <c r="H22" s="76">
        <v>56096</v>
      </c>
      <c r="I22" s="76">
        <v>11520</v>
      </c>
      <c r="J22" s="76">
        <v>32603</v>
      </c>
      <c r="K22" s="76">
        <v>31258</v>
      </c>
      <c r="L22" s="77">
        <f t="shared" si="2"/>
        <v>660562</v>
      </c>
      <c r="M22" s="78"/>
    </row>
    <row r="23" spans="1:12" ht="17.25" customHeight="1">
      <c r="A23" s="12" t="s">
        <v>25</v>
      </c>
      <c r="B23" s="13">
        <v>4437</v>
      </c>
      <c r="C23" s="13">
        <v>5585</v>
      </c>
      <c r="D23" s="13">
        <v>4500</v>
      </c>
      <c r="E23" s="13">
        <v>3436</v>
      </c>
      <c r="F23" s="13">
        <v>3111</v>
      </c>
      <c r="G23" s="13">
        <v>8045</v>
      </c>
      <c r="H23" s="13">
        <v>5700</v>
      </c>
      <c r="I23" s="13">
        <v>975</v>
      </c>
      <c r="J23" s="13">
        <v>1684</v>
      </c>
      <c r="K23" s="13">
        <v>1633</v>
      </c>
      <c r="L23" s="11">
        <f t="shared" si="2"/>
        <v>39106</v>
      </c>
    </row>
    <row r="24" spans="1:13" ht="17.25" customHeight="1">
      <c r="A24" s="16" t="s">
        <v>26</v>
      </c>
      <c r="B24" s="13">
        <f>+B25+B26</f>
        <v>111513</v>
      </c>
      <c r="C24" s="13">
        <f aca="true" t="shared" si="7" ref="C24:K24">+C25+C26</f>
        <v>163491</v>
      </c>
      <c r="D24" s="13">
        <f t="shared" si="7"/>
        <v>166230</v>
      </c>
      <c r="E24" s="13">
        <f t="shared" si="7"/>
        <v>104689</v>
      </c>
      <c r="F24" s="13">
        <f t="shared" si="7"/>
        <v>86003</v>
      </c>
      <c r="G24" s="13">
        <f t="shared" si="7"/>
        <v>187560</v>
      </c>
      <c r="H24" s="13">
        <f t="shared" si="7"/>
        <v>89580</v>
      </c>
      <c r="I24" s="13">
        <f t="shared" si="7"/>
        <v>27181</v>
      </c>
      <c r="J24" s="13">
        <f t="shared" si="7"/>
        <v>74042</v>
      </c>
      <c r="K24" s="13">
        <f t="shared" si="7"/>
        <v>50359</v>
      </c>
      <c r="L24" s="11">
        <f t="shared" si="2"/>
        <v>1060648</v>
      </c>
      <c r="M24" s="50"/>
    </row>
    <row r="25" spans="1:13" ht="17.25" customHeight="1">
      <c r="A25" s="12" t="s">
        <v>112</v>
      </c>
      <c r="B25" s="13">
        <v>61433</v>
      </c>
      <c r="C25" s="13">
        <v>96659</v>
      </c>
      <c r="D25" s="13">
        <v>103002</v>
      </c>
      <c r="E25" s="13">
        <v>65859</v>
      </c>
      <c r="F25" s="13">
        <v>49713</v>
      </c>
      <c r="G25" s="13">
        <v>109552</v>
      </c>
      <c r="H25" s="13">
        <v>53529</v>
      </c>
      <c r="I25" s="13">
        <v>18736</v>
      </c>
      <c r="J25" s="13">
        <v>43118</v>
      </c>
      <c r="K25" s="13">
        <v>29034</v>
      </c>
      <c r="L25" s="11">
        <f t="shared" si="2"/>
        <v>630635</v>
      </c>
      <c r="M25" s="49"/>
    </row>
    <row r="26" spans="1:13" ht="17.25" customHeight="1">
      <c r="A26" s="12" t="s">
        <v>113</v>
      </c>
      <c r="B26" s="13">
        <v>50080</v>
      </c>
      <c r="C26" s="13">
        <v>66832</v>
      </c>
      <c r="D26" s="13">
        <v>63228</v>
      </c>
      <c r="E26" s="13">
        <v>38830</v>
      </c>
      <c r="F26" s="13">
        <v>36290</v>
      </c>
      <c r="G26" s="13">
        <v>78008</v>
      </c>
      <c r="H26" s="13">
        <v>36051</v>
      </c>
      <c r="I26" s="13">
        <v>8445</v>
      </c>
      <c r="J26" s="13">
        <v>30924</v>
      </c>
      <c r="K26" s="13">
        <v>21325</v>
      </c>
      <c r="L26" s="11">
        <f t="shared" si="2"/>
        <v>430013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6894</v>
      </c>
      <c r="I27" s="11">
        <v>0</v>
      </c>
      <c r="J27" s="11">
        <v>0</v>
      </c>
      <c r="K27" s="11">
        <v>0</v>
      </c>
      <c r="L27" s="11">
        <f t="shared" si="2"/>
        <v>6894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11589.41</v>
      </c>
      <c r="I35" s="19">
        <v>0</v>
      </c>
      <c r="J35" s="19">
        <v>0</v>
      </c>
      <c r="K35" s="19">
        <v>0</v>
      </c>
      <c r="L35" s="23">
        <f>SUM(B35:K35)</f>
        <v>11589.41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1745536.5399999998</v>
      </c>
      <c r="C47" s="22">
        <f aca="true" t="shared" si="11" ref="C47:H47">+C48+C60</f>
        <v>2613076.98</v>
      </c>
      <c r="D47" s="22">
        <f t="shared" si="11"/>
        <v>2763811.4999999995</v>
      </c>
      <c r="E47" s="22">
        <f t="shared" si="11"/>
        <v>1688570.15</v>
      </c>
      <c r="F47" s="22">
        <f t="shared" si="11"/>
        <v>1512356.23</v>
      </c>
      <c r="G47" s="22">
        <f t="shared" si="11"/>
        <v>3304291.95</v>
      </c>
      <c r="H47" s="22">
        <f t="shared" si="11"/>
        <v>1689278.3499999999</v>
      </c>
      <c r="I47" s="22">
        <f>+I48+I60</f>
        <v>567449.96</v>
      </c>
      <c r="J47" s="22">
        <f>+J48+J60</f>
        <v>982686.44</v>
      </c>
      <c r="K47" s="22">
        <f>+K48+K60</f>
        <v>791890.69</v>
      </c>
      <c r="L47" s="22">
        <f aca="true" t="shared" si="12" ref="L47:L60">SUM(B47:K47)</f>
        <v>17658948.790000003</v>
      </c>
    </row>
    <row r="48" spans="1:12" ht="17.25" customHeight="1">
      <c r="A48" s="16" t="s">
        <v>137</v>
      </c>
      <c r="B48" s="23">
        <f>SUM(B49:B59)</f>
        <v>1728537.7399999998</v>
      </c>
      <c r="C48" s="23">
        <f aca="true" t="shared" si="13" ref="C48:K48">SUM(C49:C59)</f>
        <v>2588498.69</v>
      </c>
      <c r="D48" s="23">
        <f t="shared" si="13"/>
        <v>2739405.1799999997</v>
      </c>
      <c r="E48" s="23">
        <f t="shared" si="13"/>
        <v>1665131.15</v>
      </c>
      <c r="F48" s="23">
        <f t="shared" si="13"/>
        <v>1497934.25</v>
      </c>
      <c r="G48" s="23">
        <f t="shared" si="13"/>
        <v>3277410.23</v>
      </c>
      <c r="H48" s="23">
        <f t="shared" si="13"/>
        <v>1672005.67</v>
      </c>
      <c r="I48" s="23">
        <f t="shared" si="13"/>
        <v>567449.96</v>
      </c>
      <c r="J48" s="23">
        <f t="shared" si="13"/>
        <v>968660.09</v>
      </c>
      <c r="K48" s="23">
        <f t="shared" si="13"/>
        <v>791890.69</v>
      </c>
      <c r="L48" s="23">
        <f t="shared" si="12"/>
        <v>17496923.650000002</v>
      </c>
    </row>
    <row r="49" spans="1:12" ht="17.25" customHeight="1">
      <c r="A49" s="34" t="s">
        <v>43</v>
      </c>
      <c r="B49" s="23">
        <f aca="true" t="shared" si="14" ref="B49:H49">ROUND(B30*B7,2)</f>
        <v>1685345.67</v>
      </c>
      <c r="C49" s="23">
        <f t="shared" si="14"/>
        <v>2525843.09</v>
      </c>
      <c r="D49" s="23">
        <f t="shared" si="14"/>
        <v>2666256.04</v>
      </c>
      <c r="E49" s="23">
        <f t="shared" si="14"/>
        <v>1624357.15</v>
      </c>
      <c r="F49" s="23">
        <f t="shared" si="14"/>
        <v>1443175.98</v>
      </c>
      <c r="G49" s="23">
        <f t="shared" si="14"/>
        <v>3196720.33</v>
      </c>
      <c r="H49" s="23">
        <f t="shared" si="14"/>
        <v>1620031.91</v>
      </c>
      <c r="I49" s="23">
        <f>ROUND(I30*I7,2)</f>
        <v>566384.24</v>
      </c>
      <c r="J49" s="23">
        <f>ROUND(J30*J7,2)</f>
        <v>942815.86</v>
      </c>
      <c r="K49" s="23">
        <f>ROUND(K30*K7,2)</f>
        <v>786190.57</v>
      </c>
      <c r="L49" s="23">
        <f t="shared" si="12"/>
        <v>17057120.84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11589.41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11589.41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136</v>
      </c>
      <c r="B58" s="19">
        <v>39100.39</v>
      </c>
      <c r="C58" s="19">
        <v>56881.88</v>
      </c>
      <c r="D58" s="19">
        <v>66763.38</v>
      </c>
      <c r="E58" s="19">
        <v>37328.6</v>
      </c>
      <c r="F58" s="19">
        <v>51381.35</v>
      </c>
      <c r="G58" s="19">
        <v>73259.82</v>
      </c>
      <c r="H58" s="19">
        <v>36669.31</v>
      </c>
      <c r="I58" s="19">
        <v>0</v>
      </c>
      <c r="J58" s="19">
        <v>23627.19</v>
      </c>
      <c r="K58" s="19">
        <v>0</v>
      </c>
      <c r="L58" s="19">
        <f t="shared" si="12"/>
        <v>385011.92000000004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36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-211868.12</v>
      </c>
      <c r="C64" s="35">
        <f t="shared" si="15"/>
        <v>-237419.71000000002</v>
      </c>
      <c r="D64" s="35">
        <f t="shared" si="15"/>
        <v>-206025.27</v>
      </c>
      <c r="E64" s="35">
        <f t="shared" si="15"/>
        <v>-233323.28</v>
      </c>
      <c r="F64" s="35">
        <f t="shared" si="15"/>
        <v>-187877.14</v>
      </c>
      <c r="G64" s="35">
        <f t="shared" si="15"/>
        <v>-312561.43</v>
      </c>
      <c r="H64" s="35">
        <f t="shared" si="15"/>
        <v>-228434.59</v>
      </c>
      <c r="I64" s="35">
        <f t="shared" si="15"/>
        <v>-166235.97</v>
      </c>
      <c r="J64" s="35">
        <f t="shared" si="15"/>
        <v>-77179.22</v>
      </c>
      <c r="K64" s="35">
        <f t="shared" si="15"/>
        <v>-67978.96</v>
      </c>
      <c r="L64" s="35">
        <f aca="true" t="shared" si="16" ref="L64:L114">SUM(B64:K64)</f>
        <v>-1928903.69</v>
      </c>
    </row>
    <row r="65" spans="1:12" ht="18.75" customHeight="1">
      <c r="A65" s="16" t="s">
        <v>73</v>
      </c>
      <c r="B65" s="35">
        <f aca="true" t="shared" si="17" ref="B65:K65">B66+B67+B68+B69+B70+B71</f>
        <v>-198618.99</v>
      </c>
      <c r="C65" s="35">
        <f t="shared" si="17"/>
        <v>-218158.92</v>
      </c>
      <c r="D65" s="35">
        <f t="shared" si="17"/>
        <v>-186768.66999999998</v>
      </c>
      <c r="E65" s="35">
        <f t="shared" si="17"/>
        <v>-220572.85</v>
      </c>
      <c r="F65" s="35">
        <f t="shared" si="17"/>
        <v>-176201.71000000002</v>
      </c>
      <c r="G65" s="35">
        <f t="shared" si="17"/>
        <v>-284854.31</v>
      </c>
      <c r="H65" s="35">
        <f t="shared" si="17"/>
        <v>-174092</v>
      </c>
      <c r="I65" s="35">
        <f t="shared" si="17"/>
        <v>-30756</v>
      </c>
      <c r="J65" s="35">
        <f t="shared" si="17"/>
        <v>-67704</v>
      </c>
      <c r="K65" s="35">
        <f t="shared" si="17"/>
        <v>-61752</v>
      </c>
      <c r="L65" s="35">
        <f t="shared" si="16"/>
        <v>-1619479.4500000002</v>
      </c>
    </row>
    <row r="66" spans="1:12" ht="18.75" customHeight="1">
      <c r="A66" s="12" t="s">
        <v>74</v>
      </c>
      <c r="B66" s="35">
        <f>-ROUND(B9*$D$3,2)</f>
        <v>-139444</v>
      </c>
      <c r="C66" s="35">
        <f aca="true" t="shared" si="18" ref="C66:K66">-ROUND(C9*$D$3,2)</f>
        <v>-210408</v>
      </c>
      <c r="D66" s="35">
        <f t="shared" si="18"/>
        <v>-166396</v>
      </c>
      <c r="E66" s="35">
        <f t="shared" si="18"/>
        <v>-133020</v>
      </c>
      <c r="F66" s="35">
        <f t="shared" si="18"/>
        <v>-84876</v>
      </c>
      <c r="G66" s="35">
        <f t="shared" si="18"/>
        <v>-204372</v>
      </c>
      <c r="H66" s="35">
        <f t="shared" si="18"/>
        <v>-174092</v>
      </c>
      <c r="I66" s="35">
        <f t="shared" si="18"/>
        <v>-30756</v>
      </c>
      <c r="J66" s="35">
        <f t="shared" si="18"/>
        <v>-67704</v>
      </c>
      <c r="K66" s="35">
        <f t="shared" si="18"/>
        <v>-61752</v>
      </c>
      <c r="L66" s="35">
        <f t="shared" si="16"/>
        <v>-1272820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-520</v>
      </c>
      <c r="C68" s="35">
        <v>-324</v>
      </c>
      <c r="D68" s="35">
        <v>-180</v>
      </c>
      <c r="E68" s="35">
        <v>-408</v>
      </c>
      <c r="F68" s="35">
        <v>-328</v>
      </c>
      <c r="G68" s="35">
        <v>-280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-2040</v>
      </c>
    </row>
    <row r="69" spans="1:12" ht="18.75" customHeight="1">
      <c r="A69" s="12" t="s">
        <v>103</v>
      </c>
      <c r="B69" s="35">
        <v>-5316</v>
      </c>
      <c r="C69" s="35">
        <v>-1932</v>
      </c>
      <c r="D69" s="35">
        <v>-1560</v>
      </c>
      <c r="E69" s="35">
        <v>-3296</v>
      </c>
      <c r="F69" s="35">
        <v>-1876</v>
      </c>
      <c r="G69" s="35">
        <v>-1316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-15296</v>
      </c>
    </row>
    <row r="70" spans="1:12" ht="18.75" customHeight="1">
      <c r="A70" s="12" t="s">
        <v>52</v>
      </c>
      <c r="B70" s="35">
        <v>-53338.99</v>
      </c>
      <c r="C70" s="35">
        <v>-5494.92</v>
      </c>
      <c r="D70" s="35">
        <v>-18632.67</v>
      </c>
      <c r="E70" s="35">
        <v>-83848.85</v>
      </c>
      <c r="F70" s="35">
        <v>-89121.71</v>
      </c>
      <c r="G70" s="35">
        <v>-78886.31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-329323.45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16" t="s">
        <v>78</v>
      </c>
      <c r="B72" s="64">
        <f aca="true" t="shared" si="19" ref="B72:K72">SUM(B73:B108)</f>
        <v>-13249.13</v>
      </c>
      <c r="C72" s="64">
        <f t="shared" si="19"/>
        <v>-19260.79</v>
      </c>
      <c r="D72" s="35">
        <f t="shared" si="19"/>
        <v>-19256.6</v>
      </c>
      <c r="E72" s="64">
        <f t="shared" si="19"/>
        <v>-12750.43</v>
      </c>
      <c r="F72" s="35">
        <f t="shared" si="19"/>
        <v>-11675.43</v>
      </c>
      <c r="G72" s="35">
        <f t="shared" si="19"/>
        <v>-27707.12</v>
      </c>
      <c r="H72" s="64">
        <f t="shared" si="19"/>
        <v>-13073.91</v>
      </c>
      <c r="I72" s="35">
        <f t="shared" si="19"/>
        <v>-135479.97</v>
      </c>
      <c r="J72" s="64">
        <f t="shared" si="19"/>
        <v>-9475.22</v>
      </c>
      <c r="K72" s="64">
        <f t="shared" si="19"/>
        <v>-6226.96</v>
      </c>
      <c r="L72" s="64">
        <f t="shared" si="16"/>
        <v>-268155.56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4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4">
        <v>-23003.38</v>
      </c>
      <c r="J106" s="19">
        <v>0</v>
      </c>
      <c r="K106" s="19">
        <v>0</v>
      </c>
      <c r="L106" s="64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52"/>
    </row>
    <row r="108" spans="1:13" ht="18.75" customHeight="1">
      <c r="A108" s="12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144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64">
        <v>-41268.68</v>
      </c>
      <c r="I109" s="19">
        <v>0</v>
      </c>
      <c r="J109" s="19">
        <v>0</v>
      </c>
      <c r="K109" s="19"/>
      <c r="L109" s="64">
        <f t="shared" si="16"/>
        <v>-41268.68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1533668.42</v>
      </c>
      <c r="C112" s="24">
        <f t="shared" si="20"/>
        <v>2375657.27</v>
      </c>
      <c r="D112" s="24">
        <f t="shared" si="20"/>
        <v>2557786.2299999995</v>
      </c>
      <c r="E112" s="24">
        <f t="shared" si="20"/>
        <v>1455246.8699999999</v>
      </c>
      <c r="F112" s="24">
        <f t="shared" si="20"/>
        <v>1324479.09</v>
      </c>
      <c r="G112" s="24">
        <f t="shared" si="20"/>
        <v>2991730.52</v>
      </c>
      <c r="H112" s="24">
        <f t="shared" si="20"/>
        <v>1460843.76</v>
      </c>
      <c r="I112" s="24">
        <f>+I113+I114</f>
        <v>401213.99</v>
      </c>
      <c r="J112" s="24">
        <f>+J113+J114</f>
        <v>905507.22</v>
      </c>
      <c r="K112" s="24">
        <f>+K113+K114</f>
        <v>723911.73</v>
      </c>
      <c r="L112" s="45">
        <f t="shared" si="16"/>
        <v>15730045.100000001</v>
      </c>
      <c r="M112" s="73"/>
    </row>
    <row r="113" spans="1:13" ht="18" customHeight="1">
      <c r="A113" s="16" t="s">
        <v>80</v>
      </c>
      <c r="B113" s="24">
        <f aca="true" t="shared" si="21" ref="B113:K113">+B48+B65+B72+B109</f>
        <v>1516669.6199999999</v>
      </c>
      <c r="C113" s="24">
        <f t="shared" si="21"/>
        <v>2351078.98</v>
      </c>
      <c r="D113" s="24">
        <f t="shared" si="21"/>
        <v>2533379.9099999997</v>
      </c>
      <c r="E113" s="24">
        <f t="shared" si="21"/>
        <v>1431807.8699999999</v>
      </c>
      <c r="F113" s="24">
        <f t="shared" si="21"/>
        <v>1310057.11</v>
      </c>
      <c r="G113" s="24">
        <f t="shared" si="21"/>
        <v>2964848.8</v>
      </c>
      <c r="H113" s="24">
        <f t="shared" si="21"/>
        <v>1443571.08</v>
      </c>
      <c r="I113" s="24">
        <f t="shared" si="21"/>
        <v>401213.99</v>
      </c>
      <c r="J113" s="24">
        <f t="shared" si="21"/>
        <v>891480.87</v>
      </c>
      <c r="K113" s="24">
        <f t="shared" si="21"/>
        <v>723911.73</v>
      </c>
      <c r="L113" s="45">
        <f t="shared" si="16"/>
        <v>15568019.959999999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16998.8</v>
      </c>
      <c r="C114" s="24">
        <f t="shared" si="22"/>
        <v>24578.29</v>
      </c>
      <c r="D114" s="24">
        <f t="shared" si="22"/>
        <v>24406.32</v>
      </c>
      <c r="E114" s="24">
        <f t="shared" si="22"/>
        <v>23439</v>
      </c>
      <c r="F114" s="24">
        <f t="shared" si="22"/>
        <v>14421.98</v>
      </c>
      <c r="G114" s="24">
        <f t="shared" si="22"/>
        <v>26881.72</v>
      </c>
      <c r="H114" s="24">
        <f t="shared" si="22"/>
        <v>17272.68</v>
      </c>
      <c r="I114" s="19">
        <f t="shared" si="22"/>
        <v>0</v>
      </c>
      <c r="J114" s="24">
        <f t="shared" si="22"/>
        <v>14026.35</v>
      </c>
      <c r="K114" s="24">
        <f t="shared" si="22"/>
        <v>0</v>
      </c>
      <c r="L114" s="45">
        <f t="shared" si="16"/>
        <v>162025.14</v>
      </c>
      <c r="M114" s="74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2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15730045.150000002</v>
      </c>
    </row>
    <row r="121" spans="1:12" ht="18.75" customHeight="1">
      <c r="A121" s="26" t="s">
        <v>69</v>
      </c>
      <c r="B121" s="27">
        <v>200321.46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200321.46</v>
      </c>
    </row>
    <row r="122" spans="1:12" ht="18.75" customHeight="1">
      <c r="A122" s="26" t="s">
        <v>70</v>
      </c>
      <c r="B122" s="27">
        <v>1333346.96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1333346.96</v>
      </c>
    </row>
    <row r="123" spans="1:12" ht="18.75" customHeight="1">
      <c r="A123" s="26" t="s">
        <v>71</v>
      </c>
      <c r="B123" s="38">
        <v>0</v>
      </c>
      <c r="C123" s="27">
        <v>2375657.27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2375657.27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2380449.18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2380449.18</v>
      </c>
    </row>
    <row r="125" spans="1:12" ht="18.75" customHeight="1">
      <c r="A125" s="26" t="s">
        <v>116</v>
      </c>
      <c r="B125" s="38">
        <v>0</v>
      </c>
      <c r="C125" s="38">
        <v>0</v>
      </c>
      <c r="D125" s="27">
        <v>177337.06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177337.06</v>
      </c>
    </row>
    <row r="126" spans="1:12" ht="18.75" customHeight="1">
      <c r="A126" s="26" t="s">
        <v>117</v>
      </c>
      <c r="B126" s="38">
        <v>0</v>
      </c>
      <c r="C126" s="38">
        <v>0</v>
      </c>
      <c r="D126" s="38">
        <v>0</v>
      </c>
      <c r="E126" s="27">
        <v>1440694.41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1440694.41</v>
      </c>
    </row>
    <row r="127" spans="1:12" ht="18.75" customHeight="1">
      <c r="A127" s="26" t="s">
        <v>118</v>
      </c>
      <c r="B127" s="38">
        <v>0</v>
      </c>
      <c r="C127" s="38">
        <v>0</v>
      </c>
      <c r="D127" s="38">
        <v>0</v>
      </c>
      <c r="E127" s="27">
        <v>14552.47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14552.47</v>
      </c>
    </row>
    <row r="128" spans="1:12" ht="18.75" customHeight="1">
      <c r="A128" s="26" t="s">
        <v>119</v>
      </c>
      <c r="B128" s="38">
        <v>0</v>
      </c>
      <c r="C128" s="38">
        <v>0</v>
      </c>
      <c r="D128" s="38">
        <v>0</v>
      </c>
      <c r="E128" s="38">
        <v>0</v>
      </c>
      <c r="F128" s="27">
        <v>403430.6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403430.6</v>
      </c>
    </row>
    <row r="129" spans="1:12" ht="18.75" customHeight="1">
      <c r="A129" s="26" t="s">
        <v>120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121</v>
      </c>
      <c r="B130" s="38">
        <v>0</v>
      </c>
      <c r="C130" s="38">
        <v>0</v>
      </c>
      <c r="D130" s="38">
        <v>0</v>
      </c>
      <c r="E130" s="38">
        <v>0</v>
      </c>
      <c r="F130" s="27">
        <v>101869.78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101869.78</v>
      </c>
    </row>
    <row r="131" spans="1:12" ht="18.75" customHeight="1">
      <c r="A131" s="26" t="s">
        <v>122</v>
      </c>
      <c r="B131" s="65">
        <v>0</v>
      </c>
      <c r="C131" s="65">
        <v>0</v>
      </c>
      <c r="D131" s="65">
        <v>0</v>
      </c>
      <c r="E131" s="65">
        <v>0</v>
      </c>
      <c r="F131" s="66">
        <v>819178.72</v>
      </c>
      <c r="G131" s="65">
        <v>0</v>
      </c>
      <c r="H131" s="65">
        <v>0</v>
      </c>
      <c r="I131" s="65">
        <v>0</v>
      </c>
      <c r="J131" s="65">
        <v>0</v>
      </c>
      <c r="K131" s="65"/>
      <c r="L131" s="39">
        <f t="shared" si="23"/>
        <v>819178.72</v>
      </c>
    </row>
    <row r="132" spans="1:12" ht="18.75" customHeight="1">
      <c r="A132" s="26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125877.04</v>
      </c>
      <c r="H132" s="38">
        <v>0</v>
      </c>
      <c r="I132" s="38">
        <v>0</v>
      </c>
      <c r="J132" s="38">
        <v>0</v>
      </c>
      <c r="K132" s="38"/>
      <c r="L132" s="39">
        <f t="shared" si="23"/>
        <v>125877.04</v>
      </c>
    </row>
    <row r="133" spans="1:12" ht="18.75" customHeight="1">
      <c r="A133" s="26" t="s">
        <v>124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71581.69</v>
      </c>
      <c r="H133" s="38">
        <v>0</v>
      </c>
      <c r="I133" s="38">
        <v>0</v>
      </c>
      <c r="J133" s="38">
        <v>0</v>
      </c>
      <c r="K133" s="38"/>
      <c r="L133" s="39">
        <f t="shared" si="23"/>
        <v>71581.69</v>
      </c>
    </row>
    <row r="134" spans="1:12" ht="18.75" customHeight="1">
      <c r="A134" s="26" t="s">
        <v>125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655721.54</v>
      </c>
      <c r="H134" s="38">
        <v>0</v>
      </c>
      <c r="I134" s="38">
        <v>0</v>
      </c>
      <c r="J134" s="38">
        <v>0</v>
      </c>
      <c r="K134" s="38"/>
      <c r="L134" s="39">
        <f t="shared" si="23"/>
        <v>655721.54</v>
      </c>
    </row>
    <row r="135" spans="1:12" ht="18.75" customHeight="1">
      <c r="A135" s="26" t="s">
        <v>126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757224.09</v>
      </c>
      <c r="H135" s="38">
        <v>0</v>
      </c>
      <c r="I135" s="38">
        <v>0</v>
      </c>
      <c r="J135" s="38">
        <v>0</v>
      </c>
      <c r="K135" s="38"/>
      <c r="L135" s="39">
        <f t="shared" si="23"/>
        <v>757224.09</v>
      </c>
    </row>
    <row r="136" spans="1:12" ht="18.75" customHeight="1">
      <c r="A136" s="26" t="s">
        <v>127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1381326.17</v>
      </c>
      <c r="H136" s="38">
        <v>0</v>
      </c>
      <c r="I136" s="38">
        <v>0</v>
      </c>
      <c r="J136" s="38">
        <v>0</v>
      </c>
      <c r="K136" s="38"/>
      <c r="L136" s="39">
        <f t="shared" si="23"/>
        <v>1381326.17</v>
      </c>
    </row>
    <row r="137" spans="1:12" ht="18.75" customHeight="1">
      <c r="A137" s="26" t="s">
        <v>128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485523.97000000003</v>
      </c>
      <c r="I137" s="38">
        <v>0</v>
      </c>
      <c r="J137" s="38">
        <v>0</v>
      </c>
      <c r="K137" s="38"/>
      <c r="L137" s="39">
        <f t="shared" si="23"/>
        <v>485523.97000000003</v>
      </c>
    </row>
    <row r="138" spans="1:12" ht="18.75" customHeight="1">
      <c r="A138" s="26" t="s">
        <v>129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975319.8</v>
      </c>
      <c r="I138" s="38">
        <v>0</v>
      </c>
      <c r="J138" s="38">
        <v>0</v>
      </c>
      <c r="K138" s="38"/>
      <c r="L138" s="39">
        <f t="shared" si="23"/>
        <v>975319.8</v>
      </c>
    </row>
    <row r="139" spans="1:12" ht="18.75" customHeight="1">
      <c r="A139" s="26" t="s">
        <v>130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401213.99</v>
      </c>
      <c r="J139" s="38">
        <v>0</v>
      </c>
      <c r="K139" s="38"/>
      <c r="L139" s="39">
        <f t="shared" si="23"/>
        <v>401213.99</v>
      </c>
    </row>
    <row r="140" spans="1:12" ht="18.75" customHeight="1">
      <c r="A140" s="26" t="s">
        <v>131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905507.22</v>
      </c>
      <c r="K140" s="38"/>
      <c r="L140" s="39">
        <f t="shared" si="23"/>
        <v>905507.22</v>
      </c>
    </row>
    <row r="141" spans="1:12" ht="18.75" customHeight="1">
      <c r="A141" s="72" t="s">
        <v>139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723911.73</v>
      </c>
      <c r="L141" s="42">
        <f t="shared" si="23"/>
        <v>723911.73</v>
      </c>
    </row>
    <row r="142" spans="1:12" ht="18.75" customHeight="1">
      <c r="A142" s="70" t="s">
        <v>145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905507.22</v>
      </c>
      <c r="K142" s="47"/>
      <c r="L142" s="48"/>
    </row>
    <row r="143" ht="18" customHeight="1">
      <c r="A143" s="70"/>
    </row>
    <row r="144" ht="18" customHeight="1">
      <c r="A144" s="70"/>
    </row>
    <row r="145" ht="18" customHeight="1">
      <c r="A145" s="70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2018-08-10T21:07:39Z</dcterms:modified>
  <cp:category/>
  <cp:version/>
  <cp:contentType/>
  <cp:contentStatus/>
</cp:coreProperties>
</file>