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CONCESSÃO'!$A$1:$L$141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<sst xmlns="http://schemas.openxmlformats.org/spreadsheetml/2006/main" count="145" uniqueCount="145">
  <si>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</si>
  <si>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</si>
  <si>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</si>
  <si>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</si>
  <si>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</si>
  <si>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</si>
  <si>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</si>
  <si>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</si>
  <si>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</si>
  <si>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</si>
  <si>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</si>
  <si>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</si>
  <si>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</si>
  <si>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</si>
  <si>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</si>
  <si>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</si>
  <si>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</si>
  <si>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</si>
  <si>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</si>
  <si>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</si>
  <si>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</si>
  <si>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</si>
  <si>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</si>
  <si>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</si>
  <si>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</si>
  <si>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</si>
  <si>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</si>
  <si>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</si>
  <si>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</si>
  <si>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</si>
  <si>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</si>
  <si>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</si>
  <si>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</si>
  <si>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</si>
  <si>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</si>
  <si>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</si>
  <si>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</si>
  <si>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</si>
  <si>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</si>
  <si>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</si>
  <si>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</si>
  <si>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</si>
  <si>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</si>
  <si>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</si>
  <si>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</si>
  <si>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</si>
  <si>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</si>
  <si>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</si>
  <si>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</si>
  <si>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</si>
  <si>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</si>
  <si>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</si>
  <si>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</si>
  <si>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</si>
  <si>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</si>
  <si>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</si>
  <si>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</si>
  <si>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</si>
  <si>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</si>
  <si>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</si>
  <si>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</si>
  <si>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</si>
  <si>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</si>
  <si>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</si>
  <si>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</si>
  <si>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</si>
  <si>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</si>
  <si>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</si>
  <si>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</si>
  <si>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</si>
  <si>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</si>
  <si>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</si>
  <si>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</si>
  <si>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</si>
  <si>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</si>
  <si>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</si>
  <si>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</si>
  <si>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</si>
  <si>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</si>
  <si>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</si>
  <si>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</si>
  <si>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</si>
  <si>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</si>
  <si>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</si>
  <si>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</si>
  <si>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</si>
  <si>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</si>
  <si>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</si>
  <si>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</si>
  <si>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</si>
  <si>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</si>
  <si>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</si>
  <si>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</si>
  <si>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</si>
  <si>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</si>
  <si>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</si>
  <si>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</si>
  <si>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</si>
  <si>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</si>
  <si>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</si>
  <si>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</si>
  <si>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</si>
  <si>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</si>
  <si>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</si>
  <si>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</si>
  <si>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</si>
  <si>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</si>
  <si>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</si>
  <si>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</si>
  <si>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</si>
  <si>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</si>
  <si>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</si>
  <si>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</si>
  <si>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</si>
  <si>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</si>
  <si>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</si>
  <si>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</si>
  <si>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</si>
  <si>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</si>
  <si>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</si>
  <si>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</si>
  <si>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</si>
  <si>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</si>
  <si>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</si>
  <si>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</si>
  <si>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</si>
  <si>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</si>
  <si>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</si>
  <si>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</si>
  <si>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</si>
  <si>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</si>
  <si>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</si>
  <si>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</si>
  <si>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</si>
  <si>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</si>
  <si>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</si>
  <si>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</si>
  <si>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</si>
  <si>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</si>
  <si>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</si>
  <si>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</si>
  <si>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</si>
  <si>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</si>
  <si>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>OPERAÇÃO 04/08/18 - VENCIMENTO 10/08/18</t>
  </si>
  <si>
    <t xml:space="preserve">6.2.34. Revisão Aluguel Frota Reversível    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</si>
</sst>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185" fontId="34" fillId="0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5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89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114</v>
      </c>
      <c r="F5" s="28" t="s">
        <v>10</v>
      </c>
      <c r="G5" s="28" t="s">
        <v>11</v>
      </c>
      <c r="H5" s="28" t="s">
        <v>12</v>
      </c>
      <c r="I5" s="84" t="s">
        <v>88</v>
      </c>
      <c r="J5" s="84" t="s">
        <v>87</v>
      </c>
      <c r="K5" s="84" t="s">
        <v>139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310687</v>
      </c>
      <c r="C7" s="9">
        <f t="shared" si="0"/>
        <v>412789</v>
      </c>
      <c r="D7" s="9">
        <f t="shared" si="0"/>
        <v>443295</v>
      </c>
      <c r="E7" s="9">
        <f t="shared" si="0"/>
        <v>254746</v>
      </c>
      <c r="F7" s="9">
        <f t="shared" si="0"/>
        <v>248892</v>
      </c>
      <c r="G7" s="9">
        <f t="shared" si="0"/>
        <v>627185</v>
      </c>
      <c r="H7" s="9">
        <f t="shared" si="0"/>
        <v>249522</v>
      </c>
      <c r="I7" s="9">
        <f t="shared" si="0"/>
        <v>58145</v>
      </c>
      <c r="J7" s="9">
        <f t="shared" si="0"/>
        <v>182879</v>
      </c>
      <c r="K7" s="9">
        <f t="shared" si="0"/>
        <v>142358</v>
      </c>
      <c r="L7" s="9">
        <f t="shared" si="0"/>
        <v>2930498</v>
      </c>
      <c r="M7" s="49"/>
    </row>
    <row r="8" spans="1:12" ht="17.25" customHeight="1">
      <c r="A8" s="10" t="s">
        <v>95</v>
      </c>
      <c r="B8" s="11">
        <f>B9+B12+B16</f>
        <v>153313</v>
      </c>
      <c r="C8" s="11">
        <f aca="true" t="shared" si="1" ref="C8:K8">C9+C12+C16</f>
        <v>212085</v>
      </c>
      <c r="D8" s="11">
        <f t="shared" si="1"/>
        <v>212910</v>
      </c>
      <c r="E8" s="11">
        <f t="shared" si="1"/>
        <v>130387</v>
      </c>
      <c r="F8" s="11">
        <f t="shared" si="1"/>
        <v>115151</v>
      </c>
      <c r="G8" s="11">
        <f t="shared" si="1"/>
        <v>302252</v>
      </c>
      <c r="H8" s="11">
        <f t="shared" si="1"/>
        <v>136898</v>
      </c>
      <c r="I8" s="11">
        <f t="shared" si="1"/>
        <v>26628</v>
      </c>
      <c r="J8" s="11">
        <f t="shared" si="1"/>
        <v>89068</v>
      </c>
      <c r="K8" s="11">
        <f t="shared" si="1"/>
        <v>71962</v>
      </c>
      <c r="L8" s="11">
        <f aca="true" t="shared" si="2" ref="L8:L27">SUM(B8:K8)</f>
        <v>1450654</v>
      </c>
    </row>
    <row r="9" spans="1:12" ht="17.25" customHeight="1">
      <c r="A9" s="15" t="s">
        <v>16</v>
      </c>
      <c r="B9" s="13">
        <f>+B10+B11</f>
        <v>24356</v>
      </c>
      <c r="C9" s="13">
        <f aca="true" t="shared" si="3" ref="C9:K9">+C10+C11</f>
        <v>37074</v>
      </c>
      <c r="D9" s="13">
        <f t="shared" si="3"/>
        <v>31728</v>
      </c>
      <c r="E9" s="13">
        <f t="shared" si="3"/>
        <v>21223</v>
      </c>
      <c r="F9" s="13">
        <f t="shared" si="3"/>
        <v>13520</v>
      </c>
      <c r="G9" s="13">
        <f t="shared" si="3"/>
        <v>29141</v>
      </c>
      <c r="H9" s="13">
        <f t="shared" si="3"/>
        <v>25032</v>
      </c>
      <c r="I9" s="13">
        <f t="shared" si="3"/>
        <v>5227</v>
      </c>
      <c r="J9" s="13">
        <f t="shared" si="3"/>
        <v>13033</v>
      </c>
      <c r="K9" s="13">
        <f t="shared" si="3"/>
        <v>9660</v>
      </c>
      <c r="L9" s="11">
        <f t="shared" si="2"/>
        <v>209994</v>
      </c>
    </row>
    <row r="10" spans="1:12" ht="17.25" customHeight="1">
      <c r="A10" s="29" t="s">
        <v>17</v>
      </c>
      <c r="B10" s="13">
        <v>24356</v>
      </c>
      <c r="C10" s="13">
        <v>37074</v>
      </c>
      <c r="D10" s="13">
        <v>31728</v>
      </c>
      <c r="E10" s="13">
        <v>21223</v>
      </c>
      <c r="F10" s="13">
        <v>13520</v>
      </c>
      <c r="G10" s="13">
        <v>29141</v>
      </c>
      <c r="H10" s="13">
        <v>25032</v>
      </c>
      <c r="I10" s="13">
        <v>5227</v>
      </c>
      <c r="J10" s="13">
        <v>13033</v>
      </c>
      <c r="K10" s="13">
        <v>9660</v>
      </c>
      <c r="L10" s="11">
        <f t="shared" si="2"/>
        <v>209994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121491</v>
      </c>
      <c r="C12" s="17">
        <f t="shared" si="4"/>
        <v>164407</v>
      </c>
      <c r="D12" s="17">
        <f t="shared" si="4"/>
        <v>170856</v>
      </c>
      <c r="E12" s="17">
        <f t="shared" si="4"/>
        <v>103020</v>
      </c>
      <c r="F12" s="17">
        <f t="shared" si="4"/>
        <v>94300</v>
      </c>
      <c r="G12" s="17">
        <f t="shared" si="4"/>
        <v>254974</v>
      </c>
      <c r="H12" s="17">
        <f t="shared" si="4"/>
        <v>105612</v>
      </c>
      <c r="I12" s="17">
        <f t="shared" si="4"/>
        <v>19903</v>
      </c>
      <c r="J12" s="17">
        <f t="shared" si="4"/>
        <v>71702</v>
      </c>
      <c r="K12" s="17">
        <f t="shared" si="4"/>
        <v>58419</v>
      </c>
      <c r="L12" s="11">
        <f t="shared" si="2"/>
        <v>1164684</v>
      </c>
    </row>
    <row r="13" spans="1:14" s="68" customFormat="1" ht="17.25" customHeight="1">
      <c r="A13" s="75" t="s">
        <v>19</v>
      </c>
      <c r="B13" s="76">
        <v>56991</v>
      </c>
      <c r="C13" s="76">
        <v>82787</v>
      </c>
      <c r="D13" s="76">
        <v>87913</v>
      </c>
      <c r="E13" s="76">
        <v>51000</v>
      </c>
      <c r="F13" s="76">
        <v>44946</v>
      </c>
      <c r="G13" s="76">
        <v>110596</v>
      </c>
      <c r="H13" s="76">
        <v>45558</v>
      </c>
      <c r="I13" s="76">
        <v>10923</v>
      </c>
      <c r="J13" s="76">
        <v>36392</v>
      </c>
      <c r="K13" s="76">
        <v>26522</v>
      </c>
      <c r="L13" s="77">
        <f t="shared" si="2"/>
        <v>553628</v>
      </c>
      <c r="M13" s="78"/>
      <c r="N13" s="79"/>
    </row>
    <row r="14" spans="1:13" s="68" customFormat="1" ht="17.25" customHeight="1">
      <c r="A14" s="75" t="s">
        <v>20</v>
      </c>
      <c r="B14" s="76">
        <v>60871</v>
      </c>
      <c r="C14" s="76">
        <v>76260</v>
      </c>
      <c r="D14" s="76">
        <v>78975</v>
      </c>
      <c r="E14" s="76">
        <v>48804</v>
      </c>
      <c r="F14" s="76">
        <v>47184</v>
      </c>
      <c r="G14" s="76">
        <v>139062</v>
      </c>
      <c r="H14" s="76">
        <v>54797</v>
      </c>
      <c r="I14" s="76">
        <v>8261</v>
      </c>
      <c r="J14" s="76">
        <v>33757</v>
      </c>
      <c r="K14" s="76">
        <v>30552</v>
      </c>
      <c r="L14" s="77">
        <f t="shared" si="2"/>
        <v>578523</v>
      </c>
      <c r="M14" s="78"/>
    </row>
    <row r="15" spans="1:12" ht="17.25" customHeight="1">
      <c r="A15" s="14" t="s">
        <v>21</v>
      </c>
      <c r="B15" s="13">
        <v>3629</v>
      </c>
      <c r="C15" s="13">
        <v>5360</v>
      </c>
      <c r="D15" s="13">
        <v>3968</v>
      </c>
      <c r="E15" s="13">
        <v>3216</v>
      </c>
      <c r="F15" s="13">
        <v>2170</v>
      </c>
      <c r="G15" s="13">
        <v>5316</v>
      </c>
      <c r="H15" s="13">
        <v>5257</v>
      </c>
      <c r="I15" s="13">
        <v>719</v>
      </c>
      <c r="J15" s="13">
        <v>1553</v>
      </c>
      <c r="K15" s="13">
        <v>1345</v>
      </c>
      <c r="L15" s="11">
        <f t="shared" si="2"/>
        <v>32533</v>
      </c>
    </row>
    <row r="16" spans="1:12" ht="17.25" customHeight="1">
      <c r="A16" s="15" t="s">
        <v>91</v>
      </c>
      <c r="B16" s="13">
        <f>B17+B18+B19</f>
        <v>7466</v>
      </c>
      <c r="C16" s="13">
        <f aca="true" t="shared" si="5" ref="C16:K16">C17+C18+C19</f>
        <v>10604</v>
      </c>
      <c r="D16" s="13">
        <f t="shared" si="5"/>
        <v>10326</v>
      </c>
      <c r="E16" s="13">
        <f t="shared" si="5"/>
        <v>6144</v>
      </c>
      <c r="F16" s="13">
        <f t="shared" si="5"/>
        <v>7331</v>
      </c>
      <c r="G16" s="13">
        <f t="shared" si="5"/>
        <v>18137</v>
      </c>
      <c r="H16" s="13">
        <f t="shared" si="5"/>
        <v>6254</v>
      </c>
      <c r="I16" s="13">
        <f t="shared" si="5"/>
        <v>1498</v>
      </c>
      <c r="J16" s="13">
        <f t="shared" si="5"/>
        <v>4333</v>
      </c>
      <c r="K16" s="13">
        <f t="shared" si="5"/>
        <v>3883</v>
      </c>
      <c r="L16" s="11">
        <f t="shared" si="2"/>
        <v>75976</v>
      </c>
    </row>
    <row r="17" spans="1:12" ht="17.25" customHeight="1">
      <c r="A17" s="14" t="s">
        <v>92</v>
      </c>
      <c r="B17" s="13">
        <v>7449</v>
      </c>
      <c r="C17" s="13">
        <v>10587</v>
      </c>
      <c r="D17" s="13">
        <v>10307</v>
      </c>
      <c r="E17" s="13">
        <v>6130</v>
      </c>
      <c r="F17" s="13">
        <v>7319</v>
      </c>
      <c r="G17" s="13">
        <v>18101</v>
      </c>
      <c r="H17" s="13">
        <v>6230</v>
      </c>
      <c r="I17" s="13">
        <v>1497</v>
      </c>
      <c r="J17" s="13">
        <v>4326</v>
      </c>
      <c r="K17" s="13">
        <v>3879</v>
      </c>
      <c r="L17" s="11">
        <f t="shared" si="2"/>
        <v>75825</v>
      </c>
    </row>
    <row r="18" spans="1:12" ht="17.25" customHeight="1">
      <c r="A18" s="14" t="s">
        <v>93</v>
      </c>
      <c r="B18" s="13">
        <v>14</v>
      </c>
      <c r="C18" s="13">
        <v>15</v>
      </c>
      <c r="D18" s="13">
        <v>14</v>
      </c>
      <c r="E18" s="13">
        <v>11</v>
      </c>
      <c r="F18" s="13">
        <v>10</v>
      </c>
      <c r="G18" s="13">
        <v>21</v>
      </c>
      <c r="H18" s="13">
        <v>22</v>
      </c>
      <c r="I18" s="13">
        <v>1</v>
      </c>
      <c r="J18" s="13">
        <v>6</v>
      </c>
      <c r="K18" s="13">
        <v>4</v>
      </c>
      <c r="L18" s="11">
        <f t="shared" si="2"/>
        <v>118</v>
      </c>
    </row>
    <row r="19" spans="1:12" ht="17.25" customHeight="1">
      <c r="A19" s="14" t="s">
        <v>94</v>
      </c>
      <c r="B19" s="13">
        <v>3</v>
      </c>
      <c r="C19" s="13">
        <v>2</v>
      </c>
      <c r="D19" s="13">
        <v>5</v>
      </c>
      <c r="E19" s="13">
        <v>3</v>
      </c>
      <c r="F19" s="13">
        <v>2</v>
      </c>
      <c r="G19" s="13">
        <v>15</v>
      </c>
      <c r="H19" s="13">
        <v>2</v>
      </c>
      <c r="I19" s="13">
        <v>0</v>
      </c>
      <c r="J19" s="13">
        <v>1</v>
      </c>
      <c r="K19" s="13">
        <v>0</v>
      </c>
      <c r="L19" s="11">
        <f t="shared" si="2"/>
        <v>33</v>
      </c>
    </row>
    <row r="20" spans="1:12" ht="17.25" customHeight="1">
      <c r="A20" s="16" t="s">
        <v>22</v>
      </c>
      <c r="B20" s="11">
        <f>+B21+B22+B23</f>
        <v>89106</v>
      </c>
      <c r="C20" s="11">
        <f aca="true" t="shared" si="6" ref="C20:K20">+C21+C22+C23</f>
        <v>104316</v>
      </c>
      <c r="D20" s="11">
        <f t="shared" si="6"/>
        <v>123967</v>
      </c>
      <c r="E20" s="11">
        <f t="shared" si="6"/>
        <v>66371</v>
      </c>
      <c r="F20" s="11">
        <f t="shared" si="6"/>
        <v>83651</v>
      </c>
      <c r="G20" s="11">
        <f t="shared" si="6"/>
        <v>222330</v>
      </c>
      <c r="H20" s="11">
        <f t="shared" si="6"/>
        <v>64729</v>
      </c>
      <c r="I20" s="11">
        <f t="shared" si="6"/>
        <v>16168</v>
      </c>
      <c r="J20" s="11">
        <f t="shared" si="6"/>
        <v>47198</v>
      </c>
      <c r="K20" s="11">
        <f t="shared" si="6"/>
        <v>39689</v>
      </c>
      <c r="L20" s="11">
        <f t="shared" si="2"/>
        <v>857525</v>
      </c>
    </row>
    <row r="21" spans="1:13" s="68" customFormat="1" ht="17.25" customHeight="1">
      <c r="A21" s="61" t="s">
        <v>23</v>
      </c>
      <c r="B21" s="76">
        <v>45088</v>
      </c>
      <c r="C21" s="76">
        <v>58391</v>
      </c>
      <c r="D21" s="76">
        <v>69301</v>
      </c>
      <c r="E21" s="76">
        <v>35921</v>
      </c>
      <c r="F21" s="76">
        <v>43008</v>
      </c>
      <c r="G21" s="76">
        <v>101668</v>
      </c>
      <c r="H21" s="76">
        <v>32120</v>
      </c>
      <c r="I21" s="76">
        <v>9743</v>
      </c>
      <c r="J21" s="76">
        <v>25771</v>
      </c>
      <c r="K21" s="76">
        <v>19377</v>
      </c>
      <c r="L21" s="77">
        <f t="shared" si="2"/>
        <v>440388</v>
      </c>
      <c r="M21" s="78"/>
    </row>
    <row r="22" spans="1:13" s="68" customFormat="1" ht="17.25" customHeight="1">
      <c r="A22" s="61" t="s">
        <v>24</v>
      </c>
      <c r="B22" s="76">
        <v>42402</v>
      </c>
      <c r="C22" s="76">
        <v>43898</v>
      </c>
      <c r="D22" s="76">
        <v>52751</v>
      </c>
      <c r="E22" s="76">
        <v>29331</v>
      </c>
      <c r="F22" s="76">
        <v>39492</v>
      </c>
      <c r="G22" s="76">
        <v>117784</v>
      </c>
      <c r="H22" s="76">
        <v>30957</v>
      </c>
      <c r="I22" s="76">
        <v>6109</v>
      </c>
      <c r="J22" s="76">
        <v>20714</v>
      </c>
      <c r="K22" s="76">
        <v>19751</v>
      </c>
      <c r="L22" s="77">
        <f t="shared" si="2"/>
        <v>403189</v>
      </c>
      <c r="M22" s="78"/>
    </row>
    <row r="23" spans="1:12" ht="17.25" customHeight="1">
      <c r="A23" s="12" t="s">
        <v>25</v>
      </c>
      <c r="B23" s="13">
        <v>1616</v>
      </c>
      <c r="C23" s="13">
        <v>2027</v>
      </c>
      <c r="D23" s="13">
        <v>1915</v>
      </c>
      <c r="E23" s="13">
        <v>1119</v>
      </c>
      <c r="F23" s="13">
        <v>1151</v>
      </c>
      <c r="G23" s="13">
        <v>2878</v>
      </c>
      <c r="H23" s="13">
        <v>1652</v>
      </c>
      <c r="I23" s="13">
        <v>316</v>
      </c>
      <c r="J23" s="13">
        <v>713</v>
      </c>
      <c r="K23" s="13">
        <v>561</v>
      </c>
      <c r="L23" s="11">
        <f t="shared" si="2"/>
        <v>13948</v>
      </c>
    </row>
    <row r="24" spans="1:13" ht="17.25" customHeight="1">
      <c r="A24" s="16" t="s">
        <v>26</v>
      </c>
      <c r="B24" s="13">
        <f>+B25+B26</f>
        <v>68268</v>
      </c>
      <c r="C24" s="13">
        <f aca="true" t="shared" si="7" ref="C24:K24">+C25+C26</f>
        <v>96388</v>
      </c>
      <c r="D24" s="13">
        <f t="shared" si="7"/>
        <v>106418</v>
      </c>
      <c r="E24" s="13">
        <f t="shared" si="7"/>
        <v>57988</v>
      </c>
      <c r="F24" s="13">
        <f t="shared" si="7"/>
        <v>50090</v>
      </c>
      <c r="G24" s="13">
        <f t="shared" si="7"/>
        <v>102603</v>
      </c>
      <c r="H24" s="13">
        <f t="shared" si="7"/>
        <v>45474</v>
      </c>
      <c r="I24" s="13">
        <f t="shared" si="7"/>
        <v>15349</v>
      </c>
      <c r="J24" s="13">
        <f t="shared" si="7"/>
        <v>46613</v>
      </c>
      <c r="K24" s="13">
        <f t="shared" si="7"/>
        <v>30707</v>
      </c>
      <c r="L24" s="11">
        <f t="shared" si="2"/>
        <v>619898</v>
      </c>
      <c r="M24" s="50"/>
    </row>
    <row r="25" spans="1:13" ht="17.25" customHeight="1">
      <c r="A25" s="12" t="s">
        <v>112</v>
      </c>
      <c r="B25" s="13">
        <v>42444</v>
      </c>
      <c r="C25" s="13">
        <v>62395</v>
      </c>
      <c r="D25" s="13">
        <v>71411</v>
      </c>
      <c r="E25" s="13">
        <v>40726</v>
      </c>
      <c r="F25" s="13">
        <v>30562</v>
      </c>
      <c r="G25" s="13">
        <v>63012</v>
      </c>
      <c r="H25" s="13">
        <v>29220</v>
      </c>
      <c r="I25" s="13">
        <v>11596</v>
      </c>
      <c r="J25" s="13">
        <v>30704</v>
      </c>
      <c r="K25" s="13">
        <v>19373</v>
      </c>
      <c r="L25" s="11">
        <f t="shared" si="2"/>
        <v>401443</v>
      </c>
      <c r="M25" s="49"/>
    </row>
    <row r="26" spans="1:13" ht="17.25" customHeight="1">
      <c r="A26" s="12" t="s">
        <v>113</v>
      </c>
      <c r="B26" s="13">
        <v>25824</v>
      </c>
      <c r="C26" s="13">
        <v>33993</v>
      </c>
      <c r="D26" s="13">
        <v>35007</v>
      </c>
      <c r="E26" s="13">
        <v>17262</v>
      </c>
      <c r="F26" s="13">
        <v>19528</v>
      </c>
      <c r="G26" s="13">
        <v>39591</v>
      </c>
      <c r="H26" s="13">
        <v>16254</v>
      </c>
      <c r="I26" s="13">
        <v>3753</v>
      </c>
      <c r="J26" s="13">
        <v>15909</v>
      </c>
      <c r="K26" s="13">
        <v>11334</v>
      </c>
      <c r="L26" s="11">
        <f t="shared" si="2"/>
        <v>218455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2421</v>
      </c>
      <c r="I27" s="11">
        <v>0</v>
      </c>
      <c r="J27" s="11">
        <v>0</v>
      </c>
      <c r="K27" s="11">
        <v>0</v>
      </c>
      <c r="L27" s="11">
        <f t="shared" si="2"/>
        <v>2421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56">
        <f>SUM(B30:B33)</f>
        <v>3.1523</v>
      </c>
      <c r="C29" s="56">
        <f aca="true" t="shared" si="8" ref="C29:K29">SUM(C30:C33)</f>
        <v>3.5273</v>
      </c>
      <c r="D29" s="56">
        <f t="shared" si="8"/>
        <v>3.8853</v>
      </c>
      <c r="E29" s="56">
        <f t="shared" si="8"/>
        <v>3.3774</v>
      </c>
      <c r="F29" s="56">
        <f t="shared" si="8"/>
        <v>3.4145</v>
      </c>
      <c r="G29" s="56">
        <f t="shared" si="8"/>
        <v>2.8204</v>
      </c>
      <c r="H29" s="56">
        <f t="shared" si="8"/>
        <v>3.2339</v>
      </c>
      <c r="I29" s="56">
        <f t="shared" si="8"/>
        <v>5.2077</v>
      </c>
      <c r="J29" s="56">
        <f t="shared" si="8"/>
        <v>3.262</v>
      </c>
      <c r="K29" s="56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7" t="s">
        <v>101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8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26054.65</v>
      </c>
      <c r="I35" s="19">
        <v>0</v>
      </c>
      <c r="J35" s="19">
        <v>0</v>
      </c>
      <c r="K35" s="19">
        <v>0</v>
      </c>
      <c r="L35" s="23">
        <f>SUM(B35:K35)</f>
        <v>26054.65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9">
        <v>0</v>
      </c>
      <c r="C40" s="69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/>
      <c r="L40" s="69">
        <v>0</v>
      </c>
    </row>
    <row r="41" spans="1:12" ht="17.25" customHeight="1">
      <c r="A41" s="12" t="s">
        <v>38</v>
      </c>
      <c r="B41" s="69">
        <v>0</v>
      </c>
      <c r="C41" s="69">
        <v>0</v>
      </c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/>
      <c r="L41" s="69">
        <v>0</v>
      </c>
    </row>
    <row r="42" spans="1:12" ht="17.25" customHeight="1">
      <c r="A42" s="12" t="s">
        <v>39</v>
      </c>
      <c r="B42" s="69">
        <v>0</v>
      </c>
      <c r="C42" s="69">
        <v>0</v>
      </c>
      <c r="D42" s="69">
        <v>0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/>
      <c r="L42" s="69">
        <v>0</v>
      </c>
    </row>
    <row r="43" spans="1:12" ht="17.25" customHeight="1">
      <c r="A43" s="59" t="s">
        <v>100</v>
      </c>
      <c r="B43" s="60">
        <f>ROUND(B44*B45,2)</f>
        <v>4091.68</v>
      </c>
      <c r="C43" s="60">
        <f>ROUND(C44*C45,2)</f>
        <v>5773.72</v>
      </c>
      <c r="D43" s="60">
        <f aca="true" t="shared" si="10" ref="D43:K43">ROUND(D44*D45,2)</f>
        <v>6385.76</v>
      </c>
      <c r="E43" s="60">
        <f t="shared" si="10"/>
        <v>3445.4</v>
      </c>
      <c r="F43" s="60">
        <f t="shared" si="10"/>
        <v>3376.92</v>
      </c>
      <c r="G43" s="60">
        <f t="shared" si="10"/>
        <v>7430.08</v>
      </c>
      <c r="H43" s="60">
        <f t="shared" si="10"/>
        <v>3715.04</v>
      </c>
      <c r="I43" s="60">
        <f t="shared" si="10"/>
        <v>1065.72</v>
      </c>
      <c r="J43" s="60">
        <f t="shared" si="10"/>
        <v>2217.04</v>
      </c>
      <c r="K43" s="60">
        <f t="shared" si="10"/>
        <v>1904.6</v>
      </c>
      <c r="L43" s="23">
        <f>SUM(B43:K43)</f>
        <v>39405.96000000001</v>
      </c>
    </row>
    <row r="44" spans="1:12" ht="17.25" customHeight="1">
      <c r="A44" s="61" t="s">
        <v>40</v>
      </c>
      <c r="B44" s="62">
        <v>956</v>
      </c>
      <c r="C44" s="62">
        <v>1349</v>
      </c>
      <c r="D44" s="62">
        <v>1492</v>
      </c>
      <c r="E44" s="62">
        <v>805</v>
      </c>
      <c r="F44" s="62">
        <v>789</v>
      </c>
      <c r="G44" s="62">
        <v>1736</v>
      </c>
      <c r="H44" s="62">
        <v>868</v>
      </c>
      <c r="I44" s="62">
        <v>249</v>
      </c>
      <c r="J44" s="62">
        <v>518</v>
      </c>
      <c r="K44" s="62">
        <v>445</v>
      </c>
      <c r="L44" s="62">
        <f>SUM(B44:K44)</f>
        <v>9207</v>
      </c>
    </row>
    <row r="45" spans="1:13" ht="17.25" customHeight="1">
      <c r="A45" s="61" t="s">
        <v>41</v>
      </c>
      <c r="B45" s="60">
        <v>4.28</v>
      </c>
      <c r="C45" s="60">
        <v>4.28</v>
      </c>
      <c r="D45" s="60">
        <v>4.28</v>
      </c>
      <c r="E45" s="60">
        <v>4.28</v>
      </c>
      <c r="F45" s="60">
        <v>4.28</v>
      </c>
      <c r="G45" s="60">
        <v>4.28</v>
      </c>
      <c r="H45" s="60">
        <v>4.28</v>
      </c>
      <c r="I45" s="60">
        <v>4.28</v>
      </c>
      <c r="J45" s="58">
        <v>4.28</v>
      </c>
      <c r="K45" s="58">
        <v>4.28</v>
      </c>
      <c r="L45" s="60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1000469.1100000001</v>
      </c>
      <c r="C47" s="22">
        <f aca="true" t="shared" si="11" ref="C47:H47">+C48+C60</f>
        <v>1486382.65</v>
      </c>
      <c r="D47" s="22">
        <f t="shared" si="11"/>
        <v>1753126.1400000001</v>
      </c>
      <c r="E47" s="22">
        <f t="shared" si="11"/>
        <v>887263.54</v>
      </c>
      <c r="F47" s="22">
        <f t="shared" si="11"/>
        <v>867640.63</v>
      </c>
      <c r="G47" s="22">
        <f t="shared" si="11"/>
        <v>1803224.37</v>
      </c>
      <c r="H47" s="22">
        <f t="shared" si="11"/>
        <v>853971.5700000001</v>
      </c>
      <c r="I47" s="22">
        <f>+I48+I60</f>
        <v>303867.43999999994</v>
      </c>
      <c r="J47" s="22">
        <f>+J48+J60</f>
        <v>612794.6900000001</v>
      </c>
      <c r="K47" s="22">
        <f>+K48+K60</f>
        <v>463936.29</v>
      </c>
      <c r="L47" s="22">
        <f aca="true" t="shared" si="12" ref="L47:L60">SUM(B47:K47)</f>
        <v>10032676.429999998</v>
      </c>
    </row>
    <row r="48" spans="1:12" ht="17.25" customHeight="1">
      <c r="A48" s="16" t="s">
        <v>138</v>
      </c>
      <c r="B48" s="23">
        <f>SUM(B49:B59)</f>
        <v>983470.31</v>
      </c>
      <c r="C48" s="23">
        <f aca="true" t="shared" si="13" ref="C48:K48">SUM(C49:C59)</f>
        <v>1461804.3599999999</v>
      </c>
      <c r="D48" s="23">
        <f t="shared" si="13"/>
        <v>1728719.82</v>
      </c>
      <c r="E48" s="23">
        <f t="shared" si="13"/>
        <v>863824.54</v>
      </c>
      <c r="F48" s="23">
        <f t="shared" si="13"/>
        <v>853218.65</v>
      </c>
      <c r="G48" s="23">
        <f t="shared" si="13"/>
        <v>1776342.6500000001</v>
      </c>
      <c r="H48" s="23">
        <f t="shared" si="13"/>
        <v>836698.89</v>
      </c>
      <c r="I48" s="23">
        <f t="shared" si="13"/>
        <v>303867.43999999994</v>
      </c>
      <c r="J48" s="23">
        <f t="shared" si="13"/>
        <v>598768.3400000001</v>
      </c>
      <c r="K48" s="23">
        <f t="shared" si="13"/>
        <v>463936.29</v>
      </c>
      <c r="L48" s="23">
        <f t="shared" si="12"/>
        <v>9870651.29</v>
      </c>
    </row>
    <row r="49" spans="1:12" ht="17.25" customHeight="1">
      <c r="A49" s="34" t="s">
        <v>43</v>
      </c>
      <c r="B49" s="23">
        <f aca="true" t="shared" si="14" ref="B49:H49">ROUND(B30*B7,2)</f>
        <v>979378.63</v>
      </c>
      <c r="C49" s="23">
        <f t="shared" si="14"/>
        <v>1456030.64</v>
      </c>
      <c r="D49" s="23">
        <f t="shared" si="14"/>
        <v>1722334.06</v>
      </c>
      <c r="E49" s="23">
        <f t="shared" si="14"/>
        <v>860379.14</v>
      </c>
      <c r="F49" s="23">
        <f t="shared" si="14"/>
        <v>849841.73</v>
      </c>
      <c r="G49" s="23">
        <f t="shared" si="14"/>
        <v>1768912.57</v>
      </c>
      <c r="H49" s="23">
        <f t="shared" si="14"/>
        <v>806929.2</v>
      </c>
      <c r="I49" s="23">
        <f>ROUND(I30*I7,2)</f>
        <v>302801.72</v>
      </c>
      <c r="J49" s="23">
        <f>ROUND(J30*J7,2)</f>
        <v>596551.3</v>
      </c>
      <c r="K49" s="23">
        <f>ROUND(K30*K7,2)</f>
        <v>458236.17</v>
      </c>
      <c r="L49" s="23">
        <f t="shared" si="12"/>
        <v>9801395.16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3" t="s">
        <v>102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26054.65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26054.65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136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3795.52</v>
      </c>
      <c r="L57" s="23">
        <f t="shared" si="12"/>
        <v>3795.52</v>
      </c>
    </row>
    <row r="58" spans="1:12" ht="17.25" customHeight="1">
      <c r="A58" s="12" t="s">
        <v>137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141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16998.8</v>
      </c>
      <c r="C60" s="36">
        <v>24578.29</v>
      </c>
      <c r="D60" s="36">
        <v>24406.32</v>
      </c>
      <c r="E60" s="36">
        <v>23439</v>
      </c>
      <c r="F60" s="36">
        <v>14421.98</v>
      </c>
      <c r="G60" s="36">
        <v>26881.72</v>
      </c>
      <c r="H60" s="36">
        <v>17272.68</v>
      </c>
      <c r="I60" s="19">
        <v>0</v>
      </c>
      <c r="J60" s="36">
        <v>14026.35</v>
      </c>
      <c r="K60" s="36">
        <v>0</v>
      </c>
      <c r="L60" s="36">
        <f t="shared" si="12"/>
        <v>162025.14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+B65+B72+B109+B110</f>
        <v>-97424</v>
      </c>
      <c r="C64" s="35">
        <f t="shared" si="15"/>
        <v>-148323.31</v>
      </c>
      <c r="D64" s="35">
        <f t="shared" si="15"/>
        <v>-127986.43</v>
      </c>
      <c r="E64" s="35">
        <f t="shared" si="15"/>
        <v>-84892</v>
      </c>
      <c r="F64" s="35">
        <f t="shared" si="15"/>
        <v>-54460.65</v>
      </c>
      <c r="G64" s="35">
        <f t="shared" si="15"/>
        <v>-117570.68</v>
      </c>
      <c r="H64" s="35">
        <f t="shared" si="15"/>
        <v>-100128</v>
      </c>
      <c r="I64" s="35">
        <f t="shared" si="15"/>
        <v>-68788.5</v>
      </c>
      <c r="J64" s="35">
        <f t="shared" si="15"/>
        <v>-52132</v>
      </c>
      <c r="K64" s="35">
        <f t="shared" si="15"/>
        <v>-38640</v>
      </c>
      <c r="L64" s="35">
        <f aca="true" t="shared" si="16" ref="L64:L114">SUM(B64:K64)</f>
        <v>-890345.5700000001</v>
      </c>
    </row>
    <row r="65" spans="1:12" ht="18.75" customHeight="1">
      <c r="A65" s="16" t="s">
        <v>73</v>
      </c>
      <c r="B65" s="35">
        <f aca="true" t="shared" si="17" ref="B65:K65">B66+B67+B68+B69+B70+B71</f>
        <v>-97424</v>
      </c>
      <c r="C65" s="35">
        <f t="shared" si="17"/>
        <v>-148296</v>
      </c>
      <c r="D65" s="35">
        <f t="shared" si="17"/>
        <v>-126912</v>
      </c>
      <c r="E65" s="35">
        <f t="shared" si="17"/>
        <v>-84892</v>
      </c>
      <c r="F65" s="35">
        <f t="shared" si="17"/>
        <v>-54080</v>
      </c>
      <c r="G65" s="35">
        <f t="shared" si="17"/>
        <v>-116564</v>
      </c>
      <c r="H65" s="35">
        <f t="shared" si="17"/>
        <v>-100128</v>
      </c>
      <c r="I65" s="35">
        <f t="shared" si="17"/>
        <v>-20908</v>
      </c>
      <c r="J65" s="35">
        <f t="shared" si="17"/>
        <v>-52132</v>
      </c>
      <c r="K65" s="35">
        <f t="shared" si="17"/>
        <v>-38640</v>
      </c>
      <c r="L65" s="35">
        <f t="shared" si="16"/>
        <v>-839976</v>
      </c>
    </row>
    <row r="66" spans="1:12" ht="18.75" customHeight="1">
      <c r="A66" s="12" t="s">
        <v>74</v>
      </c>
      <c r="B66" s="35">
        <f>-ROUND(B9*$D$3,2)</f>
        <v>-97424</v>
      </c>
      <c r="C66" s="35">
        <f aca="true" t="shared" si="18" ref="C66:K66">-ROUND(C9*$D$3,2)</f>
        <v>-148296</v>
      </c>
      <c r="D66" s="35">
        <f t="shared" si="18"/>
        <v>-126912</v>
      </c>
      <c r="E66" s="35">
        <f t="shared" si="18"/>
        <v>-84892</v>
      </c>
      <c r="F66" s="35">
        <f t="shared" si="18"/>
        <v>-54080</v>
      </c>
      <c r="G66" s="35">
        <f t="shared" si="18"/>
        <v>-116564</v>
      </c>
      <c r="H66" s="35">
        <f t="shared" si="18"/>
        <v>-100128</v>
      </c>
      <c r="I66" s="35">
        <f t="shared" si="18"/>
        <v>-20908</v>
      </c>
      <c r="J66" s="35">
        <f t="shared" si="18"/>
        <v>-52132</v>
      </c>
      <c r="K66" s="35">
        <f t="shared" si="18"/>
        <v>-38640</v>
      </c>
      <c r="L66" s="35">
        <f t="shared" si="16"/>
        <v>-839976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1:12" ht="18.75" customHeight="1">
      <c r="A68" s="12" t="s">
        <v>96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</row>
    <row r="69" spans="1:12" ht="18.75" customHeight="1">
      <c r="A69" s="12" t="s">
        <v>103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1:12" ht="18.75" customHeight="1">
      <c r="A70" s="12" t="s">
        <v>52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6"/>
        <v>0</v>
      </c>
    </row>
    <row r="72" spans="1:12" s="68" customFormat="1" ht="18.75" customHeight="1">
      <c r="A72" s="16" t="s">
        <v>78</v>
      </c>
      <c r="B72" s="19">
        <v>0</v>
      </c>
      <c r="C72" s="64">
        <f aca="true" t="shared" si="19" ref="C72:I72">SUM(C73:C108)</f>
        <v>-27.31</v>
      </c>
      <c r="D72" s="35">
        <f t="shared" si="19"/>
        <v>-1074.43</v>
      </c>
      <c r="E72" s="19">
        <v>0</v>
      </c>
      <c r="F72" s="35">
        <f t="shared" si="19"/>
        <v>-380.65</v>
      </c>
      <c r="G72" s="35">
        <f t="shared" si="19"/>
        <v>-1006.68</v>
      </c>
      <c r="H72" s="19">
        <v>0</v>
      </c>
      <c r="I72" s="35">
        <f t="shared" si="19"/>
        <v>-47880.5</v>
      </c>
      <c r="J72" s="19">
        <v>0</v>
      </c>
      <c r="K72" s="19">
        <v>0</v>
      </c>
      <c r="L72" s="64">
        <f t="shared" si="16"/>
        <v>-50369.57</v>
      </c>
    </row>
    <row r="73" spans="1:12" ht="18.75" customHeight="1">
      <c r="A73" s="12" t="s">
        <v>142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-27.31</v>
      </c>
      <c r="D74" s="35">
        <v>-6.68</v>
      </c>
      <c r="E74" s="19">
        <v>0</v>
      </c>
      <c r="F74" s="19">
        <v>0</v>
      </c>
      <c r="G74" s="35">
        <v>-6.68</v>
      </c>
      <c r="H74" s="19">
        <v>0</v>
      </c>
      <c r="I74" s="19">
        <v>0</v>
      </c>
      <c r="J74" s="19">
        <v>0</v>
      </c>
      <c r="K74" s="19">
        <v>0</v>
      </c>
      <c r="L74" s="64">
        <f t="shared" si="16"/>
        <v>-40.669999999999995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-1067.75</v>
      </c>
      <c r="E75" s="19">
        <v>0</v>
      </c>
      <c r="F75" s="35">
        <v>-380.65</v>
      </c>
      <c r="G75" s="19">
        <v>0</v>
      </c>
      <c r="H75" s="19">
        <v>0</v>
      </c>
      <c r="I75" s="44">
        <v>-2488.9</v>
      </c>
      <c r="J75" s="19">
        <v>0</v>
      </c>
      <c r="K75" s="19">
        <v>0</v>
      </c>
      <c r="L75" s="64">
        <f t="shared" si="16"/>
        <v>-3937.3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</row>
    <row r="77" spans="1:12" ht="18.75" customHeight="1">
      <c r="A77" s="34" t="s">
        <v>57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6"/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4">
        <v>-1000</v>
      </c>
      <c r="J87" s="19">
        <v>0</v>
      </c>
      <c r="K87" s="19">
        <v>0</v>
      </c>
      <c r="L87" s="64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4">
        <v>-1000</v>
      </c>
      <c r="H89" s="19">
        <v>0</v>
      </c>
      <c r="I89" s="19">
        <v>0</v>
      </c>
      <c r="J89" s="19">
        <v>0</v>
      </c>
      <c r="K89" s="19">
        <v>0</v>
      </c>
      <c r="L89" s="64">
        <f t="shared" si="16"/>
        <v>-1000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106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8" customFormat="1" ht="18.75" customHeight="1">
      <c r="A100" s="61" t="s">
        <v>111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7"/>
    </row>
    <row r="101" spans="1:13" ht="18.75" customHeight="1">
      <c r="A101" s="61" t="s">
        <v>109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1" t="s">
        <v>110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1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115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144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52"/>
    </row>
    <row r="107" spans="1:13" ht="18.75" customHeight="1">
      <c r="A107" s="15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52"/>
    </row>
    <row r="108" spans="1:13" ht="18.75" customHeight="1">
      <c r="A108" s="12"/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 t="shared" si="16"/>
        <v>0</v>
      </c>
      <c r="M108" s="52"/>
    </row>
    <row r="109" spans="1:13" ht="18.75" customHeight="1">
      <c r="A109" s="16" t="s">
        <v>116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/>
      <c r="L109" s="19">
        <f t="shared" si="16"/>
        <v>0</v>
      </c>
      <c r="M109" s="52"/>
    </row>
    <row r="110" spans="1:13" ht="18.75" customHeight="1">
      <c r="A110" s="16" t="s">
        <v>99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f t="shared" si="16"/>
        <v>0</v>
      </c>
      <c r="M110" s="53"/>
    </row>
    <row r="111" spans="1:13" ht="18.75" customHeight="1">
      <c r="A111" s="16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  <c r="L111" s="31">
        <f t="shared" si="16"/>
        <v>0</v>
      </c>
      <c r="M111" s="51"/>
    </row>
    <row r="112" spans="1:13" ht="18.75" customHeight="1">
      <c r="A112" s="16" t="s">
        <v>81</v>
      </c>
      <c r="B112" s="24">
        <f aca="true" t="shared" si="20" ref="B112:H112">+B113+B114</f>
        <v>903045.1100000001</v>
      </c>
      <c r="C112" s="24">
        <f t="shared" si="20"/>
        <v>1338059.3399999999</v>
      </c>
      <c r="D112" s="24">
        <f t="shared" si="20"/>
        <v>1625139.7100000002</v>
      </c>
      <c r="E112" s="24">
        <f t="shared" si="20"/>
        <v>802371.54</v>
      </c>
      <c r="F112" s="24">
        <f t="shared" si="20"/>
        <v>813179.98</v>
      </c>
      <c r="G112" s="24">
        <f t="shared" si="20"/>
        <v>1685653.6900000002</v>
      </c>
      <c r="H112" s="24">
        <f t="shared" si="20"/>
        <v>753843.5700000001</v>
      </c>
      <c r="I112" s="24">
        <f>+I113+I114</f>
        <v>235078.93999999994</v>
      </c>
      <c r="J112" s="24">
        <f>+J113+J114</f>
        <v>560662.6900000001</v>
      </c>
      <c r="K112" s="24">
        <f>+K113+K114</f>
        <v>425296.29</v>
      </c>
      <c r="L112" s="45">
        <f t="shared" si="16"/>
        <v>9142330.86</v>
      </c>
      <c r="M112" s="73"/>
    </row>
    <row r="113" spans="1:13" ht="18" customHeight="1">
      <c r="A113" s="16" t="s">
        <v>80</v>
      </c>
      <c r="B113" s="24">
        <f aca="true" t="shared" si="21" ref="B113:K113">+B48+B65+B72+B109</f>
        <v>886046.31</v>
      </c>
      <c r="C113" s="24">
        <f t="shared" si="21"/>
        <v>1313481.0499999998</v>
      </c>
      <c r="D113" s="24">
        <f t="shared" si="21"/>
        <v>1600733.3900000001</v>
      </c>
      <c r="E113" s="24">
        <f t="shared" si="21"/>
        <v>778932.54</v>
      </c>
      <c r="F113" s="24">
        <f t="shared" si="21"/>
        <v>798758</v>
      </c>
      <c r="G113" s="24">
        <f t="shared" si="21"/>
        <v>1658771.9700000002</v>
      </c>
      <c r="H113" s="24">
        <f t="shared" si="21"/>
        <v>736570.89</v>
      </c>
      <c r="I113" s="24">
        <f t="shared" si="21"/>
        <v>235078.93999999994</v>
      </c>
      <c r="J113" s="24">
        <f t="shared" si="21"/>
        <v>546636.3400000001</v>
      </c>
      <c r="K113" s="24">
        <f t="shared" si="21"/>
        <v>425296.29</v>
      </c>
      <c r="L113" s="45">
        <f t="shared" si="16"/>
        <v>8980305.719999999</v>
      </c>
      <c r="M113" s="51"/>
    </row>
    <row r="114" spans="1:13" ht="18.75" customHeight="1">
      <c r="A114" s="16" t="s">
        <v>97</v>
      </c>
      <c r="B114" s="24">
        <f aca="true" t="shared" si="22" ref="B114:K114">IF(+B60+B110+B115&lt;0,0,(B60+B110+B115))</f>
        <v>16998.8</v>
      </c>
      <c r="C114" s="24">
        <f t="shared" si="22"/>
        <v>24578.29</v>
      </c>
      <c r="D114" s="24">
        <f t="shared" si="22"/>
        <v>24406.32</v>
      </c>
      <c r="E114" s="24">
        <f t="shared" si="22"/>
        <v>23439</v>
      </c>
      <c r="F114" s="24">
        <f t="shared" si="22"/>
        <v>14421.98</v>
      </c>
      <c r="G114" s="24">
        <f t="shared" si="22"/>
        <v>26881.72</v>
      </c>
      <c r="H114" s="24">
        <f t="shared" si="22"/>
        <v>17272.68</v>
      </c>
      <c r="I114" s="19">
        <f t="shared" si="22"/>
        <v>0</v>
      </c>
      <c r="J114" s="24">
        <f t="shared" si="22"/>
        <v>14026.35</v>
      </c>
      <c r="K114" s="19">
        <f t="shared" si="22"/>
        <v>0</v>
      </c>
      <c r="L114" s="45">
        <f t="shared" si="16"/>
        <v>162025.14</v>
      </c>
      <c r="M114" s="74"/>
    </row>
    <row r="115" spans="1:14" ht="18.75" customHeight="1">
      <c r="A115" s="16" t="s">
        <v>82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31">
        <f>SUM(B115:J115)</f>
        <v>0</v>
      </c>
      <c r="N115" s="54"/>
    </row>
    <row r="116" spans="1:12" ht="18.75" customHeight="1">
      <c r="A116" s="16" t="s">
        <v>98</v>
      </c>
      <c r="B116" s="19">
        <v>0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/>
      <c r="L116" s="31">
        <f>SUM(B116:J116)</f>
        <v>0</v>
      </c>
    </row>
    <row r="117" spans="1:12" ht="18.75" customHeight="1">
      <c r="A117" s="2"/>
      <c r="B117" s="20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/>
      <c r="L117" s="20"/>
    </row>
    <row r="118" spans="1:12" ht="18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ht="18.75" customHeight="1">
      <c r="A119" s="8"/>
      <c r="B119" s="43">
        <v>0</v>
      </c>
      <c r="C119" s="43">
        <v>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/>
      <c r="L119" s="43"/>
    </row>
    <row r="120" spans="1:13" ht="18.75" customHeight="1">
      <c r="A120" s="25" t="s">
        <v>68</v>
      </c>
      <c r="B120" s="18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/>
      <c r="L120" s="39">
        <f>SUM(L121:L141)</f>
        <v>9142330.879999999</v>
      </c>
      <c r="M120" s="51"/>
    </row>
    <row r="121" spans="1:12" ht="18.75" customHeight="1">
      <c r="A121" s="26" t="s">
        <v>69</v>
      </c>
      <c r="B121" s="27">
        <v>116644.97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116644.97</v>
      </c>
    </row>
    <row r="122" spans="1:12" ht="18.75" customHeight="1">
      <c r="A122" s="26" t="s">
        <v>70</v>
      </c>
      <c r="B122" s="27">
        <v>786400.14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>SUM(B122:K122)</f>
        <v>786400.14</v>
      </c>
    </row>
    <row r="123" spans="1:12" ht="18.75" customHeight="1">
      <c r="A123" s="26" t="s">
        <v>71</v>
      </c>
      <c r="B123" s="38">
        <v>0</v>
      </c>
      <c r="C123" s="27">
        <v>1338059.34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1338059.34</v>
      </c>
    </row>
    <row r="124" spans="1:12" ht="18.75" customHeight="1">
      <c r="A124" s="26" t="s">
        <v>72</v>
      </c>
      <c r="B124" s="38">
        <v>0</v>
      </c>
      <c r="C124" s="38">
        <v>0</v>
      </c>
      <c r="D124" s="27">
        <v>1513087.91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aca="true" t="shared" si="23" ref="L124:L141">SUM(B124:K124)</f>
        <v>1513087.91</v>
      </c>
    </row>
    <row r="125" spans="1:12" ht="18.75" customHeight="1">
      <c r="A125" s="26" t="s">
        <v>117</v>
      </c>
      <c r="B125" s="38">
        <v>0</v>
      </c>
      <c r="C125" s="38">
        <v>0</v>
      </c>
      <c r="D125" s="27">
        <v>112051.8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112051.8</v>
      </c>
    </row>
    <row r="126" spans="1:12" ht="18.75" customHeight="1">
      <c r="A126" s="26" t="s">
        <v>118</v>
      </c>
      <c r="B126" s="38">
        <v>0</v>
      </c>
      <c r="C126" s="38">
        <v>0</v>
      </c>
      <c r="D126" s="38">
        <v>0</v>
      </c>
      <c r="E126" s="27">
        <v>794347.82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794347.82</v>
      </c>
    </row>
    <row r="127" spans="1:12" ht="18.75" customHeight="1">
      <c r="A127" s="26" t="s">
        <v>119</v>
      </c>
      <c r="B127" s="38">
        <v>0</v>
      </c>
      <c r="C127" s="38">
        <v>0</v>
      </c>
      <c r="D127" s="38">
        <v>0</v>
      </c>
      <c r="E127" s="27">
        <v>8023.72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8023.72</v>
      </c>
    </row>
    <row r="128" spans="1:12" ht="18.75" customHeight="1">
      <c r="A128" s="26" t="s">
        <v>120</v>
      </c>
      <c r="B128" s="38">
        <v>0</v>
      </c>
      <c r="C128" s="38">
        <v>0</v>
      </c>
      <c r="D128" s="38">
        <v>0</v>
      </c>
      <c r="E128" s="38">
        <v>0</v>
      </c>
      <c r="F128" s="27">
        <v>228850.93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228850.93</v>
      </c>
    </row>
    <row r="129" spans="1:12" ht="18.75" customHeight="1">
      <c r="A129" s="26" t="s">
        <v>121</v>
      </c>
      <c r="B129" s="38">
        <v>0</v>
      </c>
      <c r="C129" s="38">
        <v>0</v>
      </c>
      <c r="D129" s="38">
        <v>0</v>
      </c>
      <c r="E129" s="38">
        <v>0</v>
      </c>
      <c r="F129" s="27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0</v>
      </c>
    </row>
    <row r="130" spans="1:12" ht="18.75" customHeight="1">
      <c r="A130" s="26" t="s">
        <v>122</v>
      </c>
      <c r="B130" s="38">
        <v>0</v>
      </c>
      <c r="C130" s="38">
        <v>0</v>
      </c>
      <c r="D130" s="38">
        <v>0</v>
      </c>
      <c r="E130" s="38">
        <v>0</v>
      </c>
      <c r="F130" s="27">
        <v>68171.63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68171.63</v>
      </c>
    </row>
    <row r="131" spans="1:12" ht="18.75" customHeight="1">
      <c r="A131" s="26" t="s">
        <v>123</v>
      </c>
      <c r="B131" s="65">
        <v>0</v>
      </c>
      <c r="C131" s="65">
        <v>0</v>
      </c>
      <c r="D131" s="65">
        <v>0</v>
      </c>
      <c r="E131" s="65">
        <v>0</v>
      </c>
      <c r="F131" s="66">
        <v>516157.43</v>
      </c>
      <c r="G131" s="65">
        <v>0</v>
      </c>
      <c r="H131" s="65">
        <v>0</v>
      </c>
      <c r="I131" s="65">
        <v>0</v>
      </c>
      <c r="J131" s="65">
        <v>0</v>
      </c>
      <c r="K131" s="65"/>
      <c r="L131" s="39">
        <f t="shared" si="23"/>
        <v>516157.43</v>
      </c>
    </row>
    <row r="132" spans="1:12" ht="18.75" customHeight="1">
      <c r="A132" s="26" t="s">
        <v>124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524874.32</v>
      </c>
      <c r="H132" s="38">
        <v>0</v>
      </c>
      <c r="I132" s="38">
        <v>0</v>
      </c>
      <c r="J132" s="38">
        <v>0</v>
      </c>
      <c r="K132" s="38"/>
      <c r="L132" s="39">
        <f t="shared" si="23"/>
        <v>524874.32</v>
      </c>
    </row>
    <row r="133" spans="1:12" ht="18.75" customHeight="1">
      <c r="A133" s="26" t="s">
        <v>125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46102.46</v>
      </c>
      <c r="H133" s="38">
        <v>0</v>
      </c>
      <c r="I133" s="38">
        <v>0</v>
      </c>
      <c r="J133" s="38">
        <v>0</v>
      </c>
      <c r="K133" s="38"/>
      <c r="L133" s="39">
        <f t="shared" si="23"/>
        <v>46102.46</v>
      </c>
    </row>
    <row r="134" spans="1:12" ht="18.75" customHeight="1">
      <c r="A134" s="26" t="s">
        <v>126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239173.54</v>
      </c>
      <c r="H134" s="38">
        <v>0</v>
      </c>
      <c r="I134" s="38">
        <v>0</v>
      </c>
      <c r="J134" s="38">
        <v>0</v>
      </c>
      <c r="K134" s="38"/>
      <c r="L134" s="39">
        <f t="shared" si="23"/>
        <v>239173.54</v>
      </c>
    </row>
    <row r="135" spans="1:12" ht="18.75" customHeight="1">
      <c r="A135" s="26" t="s">
        <v>127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212157.79</v>
      </c>
      <c r="H135" s="38">
        <v>0</v>
      </c>
      <c r="I135" s="38">
        <v>0</v>
      </c>
      <c r="J135" s="38">
        <v>0</v>
      </c>
      <c r="K135" s="38"/>
      <c r="L135" s="39">
        <f t="shared" si="23"/>
        <v>212157.79</v>
      </c>
    </row>
    <row r="136" spans="1:12" ht="18.75" customHeight="1">
      <c r="A136" s="26" t="s">
        <v>128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663345.59</v>
      </c>
      <c r="H136" s="38">
        <v>0</v>
      </c>
      <c r="I136" s="38">
        <v>0</v>
      </c>
      <c r="J136" s="38">
        <v>0</v>
      </c>
      <c r="K136" s="38"/>
      <c r="L136" s="39">
        <f t="shared" si="23"/>
        <v>663345.59</v>
      </c>
    </row>
    <row r="137" spans="1:12" ht="18.75" customHeight="1">
      <c r="A137" s="26" t="s">
        <v>129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27">
        <v>256388.97</v>
      </c>
      <c r="I137" s="38">
        <v>0</v>
      </c>
      <c r="J137" s="38">
        <v>0</v>
      </c>
      <c r="K137" s="38"/>
      <c r="L137" s="39">
        <f t="shared" si="23"/>
        <v>256388.97</v>
      </c>
    </row>
    <row r="138" spans="1:12" ht="18.75" customHeight="1">
      <c r="A138" s="26" t="s">
        <v>130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27">
        <v>497454.6</v>
      </c>
      <c r="I138" s="38">
        <v>0</v>
      </c>
      <c r="J138" s="38">
        <v>0</v>
      </c>
      <c r="K138" s="38"/>
      <c r="L138" s="39">
        <f t="shared" si="23"/>
        <v>497454.6</v>
      </c>
    </row>
    <row r="139" spans="1:12" ht="18.75" customHeight="1">
      <c r="A139" s="26" t="s">
        <v>131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27">
        <v>235078.94</v>
      </c>
      <c r="J139" s="38">
        <v>0</v>
      </c>
      <c r="K139" s="38"/>
      <c r="L139" s="39">
        <f t="shared" si="23"/>
        <v>235078.94</v>
      </c>
    </row>
    <row r="140" spans="1:12" ht="18.75" customHeight="1">
      <c r="A140" s="26" t="s">
        <v>132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27">
        <v>0</v>
      </c>
      <c r="J140" s="27">
        <v>560662.69</v>
      </c>
      <c r="K140" s="38"/>
      <c r="L140" s="39">
        <f t="shared" si="23"/>
        <v>560662.69</v>
      </c>
    </row>
    <row r="141" spans="1:12" ht="18.75" customHeight="1">
      <c r="A141" s="72" t="s">
        <v>140</v>
      </c>
      <c r="B141" s="40">
        <v>0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1">
        <v>425296.29</v>
      </c>
      <c r="L141" s="42">
        <f t="shared" si="23"/>
        <v>425296.29</v>
      </c>
    </row>
    <row r="142" spans="1:12" ht="18.75" customHeight="1">
      <c r="A142" s="70"/>
      <c r="B142" s="47">
        <v>0</v>
      </c>
      <c r="C142" s="47">
        <v>0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f>J112-J141</f>
        <v>560662.6900000001</v>
      </c>
      <c r="K142" s="47"/>
      <c r="L142" s="48"/>
    </row>
    <row r="143" ht="18" customHeight="1">
      <c r="A143" s="70"/>
    </row>
    <row r="144" ht="18" customHeight="1">
      <c r="A144" s="70"/>
    </row>
    <row r="145" ht="18" customHeight="1">
      <c r="A145" s="70"/>
    </row>
    <row r="146" ht="18" customHeight="1"/>
    <row r="147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2018-08-10T21:06:23Z</dcterms:modified>
  <cp:category/>
  <cp:version/>
  <cp:contentType/>
  <cp:contentStatus/>
</cp:coreProperties>
</file>