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<sst xmlns="http://schemas.openxmlformats.org/spreadsheetml/2006/main" count="149" uniqueCount="149">
  <si>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</si>
  <si>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</si>
  <si>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</si>
  <si>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</si>
  <si>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</si>
  <si>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</si>
  <si>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</si>
  <si>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</si>
  <si>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</si>
  <si>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</si>
  <si>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</si>
  <si>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</si>
  <si>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</si>
  <si>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</si>
  <si>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</si>
  <si>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</si>
  <si>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</si>
  <si>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</si>
  <si>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</si>
  <si>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</si>
  <si>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</si>
  <si>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</si>
  <si>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</si>
  <si>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</si>
  <si>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</si>
  <si>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</si>
  <si>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</si>
  <si>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</si>
  <si>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</si>
  <si>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</si>
  <si>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</si>
  <si>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</si>
  <si>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</si>
  <si>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</si>
  <si>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</si>
  <si>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</si>
  <si>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</si>
  <si>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</si>
  <si>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</si>
  <si>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</si>
  <si>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</si>
  <si>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</si>
  <si>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</si>
  <si>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</si>
  <si>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</si>
  <si>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</si>
  <si>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</si>
  <si>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</si>
  <si>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</si>
  <si>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</si>
  <si>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</si>
  <si>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</si>
  <si>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</si>
  <si>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</si>
  <si>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</si>
  <si>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</si>
  <si>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</si>
  <si>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</si>
  <si>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</si>
  <si>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</si>
  <si>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</si>
  <si>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</si>
  <si>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</si>
  <si>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</si>
  <si>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</si>
  <si>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</si>
  <si>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</si>
  <si>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</si>
  <si>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</si>
  <si>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</si>
  <si>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</si>
  <si>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</si>
  <si>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</si>
  <si>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</si>
  <si>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</si>
  <si>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</si>
  <si>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</si>
  <si>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</si>
  <si>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</si>
  <si>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</si>
  <si>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</si>
  <si>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</si>
  <si>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</si>
  <si>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</si>
  <si>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</si>
  <si>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</si>
  <si>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</si>
  <si>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</si>
  <si>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</si>
  <si>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</si>
  <si>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</si>
  <si>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</si>
  <si>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</si>
  <si>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</si>
  <si>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</si>
  <si>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</si>
  <si>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</si>
  <si>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</si>
  <si>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</si>
  <si>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</si>
  <si>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</si>
  <si>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</si>
  <si>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</si>
  <si>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</si>
  <si>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</si>
  <si>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</si>
  <si>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</si>
  <si>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</si>
  <si>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</si>
  <si>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</si>
  <si>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</si>
  <si>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</si>
  <si>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</si>
  <si>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</si>
  <si>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</si>
  <si>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</si>
  <si>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</si>
  <si>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</si>
  <si>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</si>
  <si>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</si>
  <si>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</si>
  <si>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</si>
  <si>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</si>
  <si>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</si>
  <si>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</si>
  <si>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</si>
  <si>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</si>
  <si>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</si>
  <si>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</si>
  <si>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</si>
  <si>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</si>
  <si>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</si>
  <si>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</si>
  <si>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</si>
  <si>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</si>
  <si>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</si>
  <si>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</si>
  <si>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</si>
  <si>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</si>
  <si>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</si>
  <si>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</si>
  <si>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</si>
  <si>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02/08/18 - VENCIMENTO 09/08/18</t>
  </si>
  <si>
    <t xml:space="preserve">6.2.35. Ressarcimento Financiamento de Validadores    </t>
  </si>
  <si>
    <t xml:space="preserve">6.2.34. Revisão Aluguel Frota Reversível    </t>
  </si>
  <si>
    <t>6.3. Revisão de Remuneração pelo Transporte Coletivo ¹</t>
  </si>
  <si>
    <t xml:space="preserve">¹ Reajuste anual das tarifas de remuneração referentes ao período de operação de 01/05/18 a 24/07/18. Especificamente para as empresas Ambiental e Express refere-se ao período de 06/05/18 a 24/07/18. </t>
  </si>
  <si>
    <t xml:space="preserve">  Complemento Motoristas de maio/18.</t>
  </si>
  <si>
    <t xml:space="preserve">  Aluguel da frota reversível de 06/05/18 a 24/07/18.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</si>
</sst>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TO%20CONCESS&#195;O\Revis&#245;es%2009%20Ago%2018\Revis&#245;es%2009%20ago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om valid"/>
      <sheetName val="Plan2"/>
      <sheetName val="Plan3"/>
    </sheetNames>
    <sheetDataSet>
      <sheetData sheetId="0">
        <row r="10">
          <cell r="J10">
            <v>-2001294.1600000001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1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">
      <c r="A2" s="82" t="s">
        <v>142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3" t="s">
        <v>14</v>
      </c>
      <c r="B4" s="87" t="s">
        <v>89</v>
      </c>
      <c r="C4" s="88"/>
      <c r="D4" s="88"/>
      <c r="E4" s="88"/>
      <c r="F4" s="88"/>
      <c r="G4" s="88"/>
      <c r="H4" s="88"/>
      <c r="I4" s="88"/>
      <c r="J4" s="88"/>
      <c r="K4" s="89"/>
      <c r="L4" s="84" t="s">
        <v>15</v>
      </c>
    </row>
    <row r="5" spans="1:12" ht="38.25">
      <c r="A5" s="83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5" t="s">
        <v>88</v>
      </c>
      <c r="J5" s="85" t="s">
        <v>87</v>
      </c>
      <c r="K5" s="85" t="s">
        <v>138</v>
      </c>
      <c r="L5" s="83"/>
    </row>
    <row r="6" spans="1:12" ht="18.75" customHeight="1">
      <c r="A6" s="8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6"/>
      <c r="L6" s="83"/>
    </row>
    <row r="7" spans="1:13" ht="17.25" customHeight="1">
      <c r="A7" s="8" t="s">
        <v>27</v>
      </c>
      <c r="B7" s="9">
        <f aca="true" t="shared" si="0" ref="B7:L7">+B8+B20+B24+B27</f>
        <v>551092</v>
      </c>
      <c r="C7" s="9">
        <f t="shared" si="0"/>
        <v>728155</v>
      </c>
      <c r="D7" s="9">
        <f t="shared" si="0"/>
        <v>714444</v>
      </c>
      <c r="E7" s="9">
        <f t="shared" si="0"/>
        <v>485005</v>
      </c>
      <c r="F7" s="9">
        <f t="shared" si="0"/>
        <v>429950</v>
      </c>
      <c r="G7" s="9">
        <f t="shared" si="0"/>
        <v>1146157</v>
      </c>
      <c r="H7" s="9">
        <f t="shared" si="0"/>
        <v>511402</v>
      </c>
      <c r="I7" s="9">
        <f t="shared" si="0"/>
        <v>113150</v>
      </c>
      <c r="J7" s="9">
        <f t="shared" si="0"/>
        <v>295234</v>
      </c>
      <c r="K7" s="9">
        <f t="shared" si="0"/>
        <v>246066</v>
      </c>
      <c r="L7" s="9">
        <f t="shared" si="0"/>
        <v>5220655</v>
      </c>
      <c r="M7" s="49"/>
    </row>
    <row r="8" spans="1:12" ht="17.25" customHeight="1">
      <c r="A8" s="10" t="s">
        <v>95</v>
      </c>
      <c r="B8" s="11">
        <f>B9+B12+B16</f>
        <v>273731</v>
      </c>
      <c r="C8" s="11">
        <f aca="true" t="shared" si="1" ref="C8:K8">C9+C12+C16</f>
        <v>373092</v>
      </c>
      <c r="D8" s="11">
        <f t="shared" si="1"/>
        <v>338233</v>
      </c>
      <c r="E8" s="11">
        <f t="shared" si="1"/>
        <v>250226</v>
      </c>
      <c r="F8" s="11">
        <f t="shared" si="1"/>
        <v>203209</v>
      </c>
      <c r="G8" s="11">
        <f t="shared" si="1"/>
        <v>561517</v>
      </c>
      <c r="H8" s="11">
        <f t="shared" si="1"/>
        <v>277841</v>
      </c>
      <c r="I8" s="11">
        <f t="shared" si="1"/>
        <v>52299</v>
      </c>
      <c r="J8" s="11">
        <f t="shared" si="1"/>
        <v>140583</v>
      </c>
      <c r="K8" s="11">
        <f t="shared" si="1"/>
        <v>128092</v>
      </c>
      <c r="L8" s="11">
        <f aca="true" t="shared" si="2" ref="L8:L27">SUM(B8:K8)</f>
        <v>2598823</v>
      </c>
    </row>
    <row r="9" spans="1:12" ht="17.25" customHeight="1">
      <c r="A9" s="15" t="s">
        <v>16</v>
      </c>
      <c r="B9" s="13">
        <f>+B10+B11</f>
        <v>32160</v>
      </c>
      <c r="C9" s="13">
        <f aca="true" t="shared" si="3" ref="C9:K9">+C10+C11</f>
        <v>46762</v>
      </c>
      <c r="D9" s="13">
        <f t="shared" si="3"/>
        <v>36439</v>
      </c>
      <c r="E9" s="13">
        <f t="shared" si="3"/>
        <v>30147</v>
      </c>
      <c r="F9" s="13">
        <f t="shared" si="3"/>
        <v>19654</v>
      </c>
      <c r="G9" s="13">
        <f t="shared" si="3"/>
        <v>46150</v>
      </c>
      <c r="H9" s="13">
        <f t="shared" si="3"/>
        <v>41397</v>
      </c>
      <c r="I9" s="13">
        <f t="shared" si="3"/>
        <v>7248</v>
      </c>
      <c r="J9" s="13">
        <f t="shared" si="3"/>
        <v>14569</v>
      </c>
      <c r="K9" s="13">
        <f t="shared" si="3"/>
        <v>14525</v>
      </c>
      <c r="L9" s="11">
        <f t="shared" si="2"/>
        <v>289051</v>
      </c>
    </row>
    <row r="10" spans="1:12" ht="17.25" customHeight="1">
      <c r="A10" s="29" t="s">
        <v>17</v>
      </c>
      <c r="B10" s="13">
        <v>32160</v>
      </c>
      <c r="C10" s="13">
        <v>46762</v>
      </c>
      <c r="D10" s="13">
        <v>36439</v>
      </c>
      <c r="E10" s="13">
        <v>30147</v>
      </c>
      <c r="F10" s="13">
        <v>19654</v>
      </c>
      <c r="G10" s="13">
        <v>46150</v>
      </c>
      <c r="H10" s="13">
        <v>41397</v>
      </c>
      <c r="I10" s="13">
        <v>7248</v>
      </c>
      <c r="J10" s="13">
        <v>14569</v>
      </c>
      <c r="K10" s="13">
        <v>14525</v>
      </c>
      <c r="L10" s="11">
        <f t="shared" si="2"/>
        <v>289051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229300</v>
      </c>
      <c r="C12" s="17">
        <f t="shared" si="4"/>
        <v>308998</v>
      </c>
      <c r="D12" s="17">
        <f t="shared" si="4"/>
        <v>286471</v>
      </c>
      <c r="E12" s="17">
        <f t="shared" si="4"/>
        <v>209221</v>
      </c>
      <c r="F12" s="17">
        <f t="shared" si="4"/>
        <v>172076</v>
      </c>
      <c r="G12" s="17">
        <f t="shared" si="4"/>
        <v>484745</v>
      </c>
      <c r="H12" s="17">
        <f t="shared" si="4"/>
        <v>224304</v>
      </c>
      <c r="I12" s="17">
        <f t="shared" si="4"/>
        <v>42360</v>
      </c>
      <c r="J12" s="17">
        <f t="shared" si="4"/>
        <v>119517</v>
      </c>
      <c r="K12" s="17">
        <f t="shared" si="4"/>
        <v>107418</v>
      </c>
      <c r="L12" s="11">
        <f t="shared" si="2"/>
        <v>2184410</v>
      </c>
    </row>
    <row r="13" spans="1:14" s="68" customFormat="1" ht="17.25" customHeight="1">
      <c r="A13" s="75" t="s">
        <v>19</v>
      </c>
      <c r="B13" s="76">
        <v>107468</v>
      </c>
      <c r="C13" s="76">
        <v>153486</v>
      </c>
      <c r="D13" s="76">
        <v>148133</v>
      </c>
      <c r="E13" s="76">
        <v>103374</v>
      </c>
      <c r="F13" s="76">
        <v>85574</v>
      </c>
      <c r="G13" s="76">
        <v>224308</v>
      </c>
      <c r="H13" s="76">
        <v>101190</v>
      </c>
      <c r="I13" s="76">
        <v>23174</v>
      </c>
      <c r="J13" s="76">
        <v>60866</v>
      </c>
      <c r="K13" s="76">
        <v>50465</v>
      </c>
      <c r="L13" s="77">
        <f t="shared" si="2"/>
        <v>1058038</v>
      </c>
      <c r="M13" s="78"/>
      <c r="N13" s="79"/>
    </row>
    <row r="14" spans="1:13" s="68" customFormat="1" ht="17.25" customHeight="1">
      <c r="A14" s="75" t="s">
        <v>20</v>
      </c>
      <c r="B14" s="76">
        <v>113423</v>
      </c>
      <c r="C14" s="76">
        <v>142151</v>
      </c>
      <c r="D14" s="76">
        <v>129266</v>
      </c>
      <c r="E14" s="76">
        <v>97410</v>
      </c>
      <c r="F14" s="76">
        <v>81170</v>
      </c>
      <c r="G14" s="76">
        <v>246742</v>
      </c>
      <c r="H14" s="76">
        <v>108717</v>
      </c>
      <c r="I14" s="76">
        <v>17190</v>
      </c>
      <c r="J14" s="76">
        <v>55652</v>
      </c>
      <c r="K14" s="76">
        <v>53771</v>
      </c>
      <c r="L14" s="77">
        <f t="shared" si="2"/>
        <v>1045492</v>
      </c>
      <c r="M14" s="78"/>
    </row>
    <row r="15" spans="1:12" ht="17.25" customHeight="1">
      <c r="A15" s="14" t="s">
        <v>21</v>
      </c>
      <c r="B15" s="13">
        <v>8409</v>
      </c>
      <c r="C15" s="13">
        <v>13361</v>
      </c>
      <c r="D15" s="13">
        <v>9072</v>
      </c>
      <c r="E15" s="13">
        <v>8437</v>
      </c>
      <c r="F15" s="13">
        <v>5332</v>
      </c>
      <c r="G15" s="13">
        <v>13695</v>
      </c>
      <c r="H15" s="13">
        <v>14397</v>
      </c>
      <c r="I15" s="13">
        <v>1996</v>
      </c>
      <c r="J15" s="13">
        <v>2999</v>
      </c>
      <c r="K15" s="13">
        <v>3182</v>
      </c>
      <c r="L15" s="11">
        <f t="shared" si="2"/>
        <v>80880</v>
      </c>
    </row>
    <row r="16" spans="1:12" ht="17.25" customHeight="1">
      <c r="A16" s="15" t="s">
        <v>91</v>
      </c>
      <c r="B16" s="13">
        <f>B17+B18+B19</f>
        <v>12271</v>
      </c>
      <c r="C16" s="13">
        <f aca="true" t="shared" si="5" ref="C16:K16">C17+C18+C19</f>
        <v>17332</v>
      </c>
      <c r="D16" s="13">
        <f t="shared" si="5"/>
        <v>15323</v>
      </c>
      <c r="E16" s="13">
        <f t="shared" si="5"/>
        <v>10858</v>
      </c>
      <c r="F16" s="13">
        <f t="shared" si="5"/>
        <v>11479</v>
      </c>
      <c r="G16" s="13">
        <f t="shared" si="5"/>
        <v>30622</v>
      </c>
      <c r="H16" s="13">
        <f t="shared" si="5"/>
        <v>12140</v>
      </c>
      <c r="I16" s="13">
        <f t="shared" si="5"/>
        <v>2691</v>
      </c>
      <c r="J16" s="13">
        <f t="shared" si="5"/>
        <v>6497</v>
      </c>
      <c r="K16" s="13">
        <f t="shared" si="5"/>
        <v>6149</v>
      </c>
      <c r="L16" s="11">
        <f t="shared" si="2"/>
        <v>125362</v>
      </c>
    </row>
    <row r="17" spans="1:12" ht="17.25" customHeight="1">
      <c r="A17" s="14" t="s">
        <v>92</v>
      </c>
      <c r="B17" s="13">
        <v>12242</v>
      </c>
      <c r="C17" s="13">
        <v>17287</v>
      </c>
      <c r="D17" s="13">
        <v>15299</v>
      </c>
      <c r="E17" s="13">
        <v>10838</v>
      </c>
      <c r="F17" s="13">
        <v>11452</v>
      </c>
      <c r="G17" s="13">
        <v>30554</v>
      </c>
      <c r="H17" s="13">
        <v>12102</v>
      </c>
      <c r="I17" s="13">
        <v>2686</v>
      </c>
      <c r="J17" s="13">
        <v>6493</v>
      </c>
      <c r="K17" s="13">
        <v>6140</v>
      </c>
      <c r="L17" s="11">
        <f t="shared" si="2"/>
        <v>125093</v>
      </c>
    </row>
    <row r="18" spans="1:12" ht="17.25" customHeight="1">
      <c r="A18" s="14" t="s">
        <v>93</v>
      </c>
      <c r="B18" s="13">
        <v>16</v>
      </c>
      <c r="C18" s="13">
        <v>35</v>
      </c>
      <c r="D18" s="13">
        <v>17</v>
      </c>
      <c r="E18" s="13">
        <v>15</v>
      </c>
      <c r="F18" s="13">
        <v>16</v>
      </c>
      <c r="G18" s="13">
        <v>36</v>
      </c>
      <c r="H18" s="13">
        <v>29</v>
      </c>
      <c r="I18" s="13">
        <v>4</v>
      </c>
      <c r="J18" s="13">
        <v>2</v>
      </c>
      <c r="K18" s="13">
        <v>9</v>
      </c>
      <c r="L18" s="11">
        <f t="shared" si="2"/>
        <v>179</v>
      </c>
    </row>
    <row r="19" spans="1:12" ht="17.25" customHeight="1">
      <c r="A19" s="14" t="s">
        <v>94</v>
      </c>
      <c r="B19" s="13">
        <v>13</v>
      </c>
      <c r="C19" s="13">
        <v>10</v>
      </c>
      <c r="D19" s="13">
        <v>7</v>
      </c>
      <c r="E19" s="13">
        <v>5</v>
      </c>
      <c r="F19" s="13">
        <v>11</v>
      </c>
      <c r="G19" s="13">
        <v>32</v>
      </c>
      <c r="H19" s="13">
        <v>9</v>
      </c>
      <c r="I19" s="13">
        <v>1</v>
      </c>
      <c r="J19" s="13">
        <v>2</v>
      </c>
      <c r="K19" s="13">
        <v>0</v>
      </c>
      <c r="L19" s="11">
        <f t="shared" si="2"/>
        <v>90</v>
      </c>
    </row>
    <row r="20" spans="1:12" ht="17.25" customHeight="1">
      <c r="A20" s="16" t="s">
        <v>22</v>
      </c>
      <c r="B20" s="11">
        <f>+B21+B22+B23</f>
        <v>165452</v>
      </c>
      <c r="C20" s="11">
        <f aca="true" t="shared" si="6" ref="C20:K20">+C21+C22+C23</f>
        <v>192589</v>
      </c>
      <c r="D20" s="11">
        <f t="shared" si="6"/>
        <v>205747</v>
      </c>
      <c r="E20" s="11">
        <f t="shared" si="6"/>
        <v>131899</v>
      </c>
      <c r="F20" s="11">
        <f t="shared" si="6"/>
        <v>143846</v>
      </c>
      <c r="G20" s="11">
        <f t="shared" si="6"/>
        <v>403775</v>
      </c>
      <c r="H20" s="11">
        <f t="shared" si="6"/>
        <v>136639</v>
      </c>
      <c r="I20" s="11">
        <f t="shared" si="6"/>
        <v>32833</v>
      </c>
      <c r="J20" s="11">
        <f t="shared" si="6"/>
        <v>81035</v>
      </c>
      <c r="K20" s="11">
        <f t="shared" si="6"/>
        <v>69539</v>
      </c>
      <c r="L20" s="11">
        <f t="shared" si="2"/>
        <v>1563354</v>
      </c>
    </row>
    <row r="21" spans="1:13" s="68" customFormat="1" ht="17.25" customHeight="1">
      <c r="A21" s="61" t="s">
        <v>23</v>
      </c>
      <c r="B21" s="76">
        <v>85027</v>
      </c>
      <c r="C21" s="76">
        <v>108832</v>
      </c>
      <c r="D21" s="76">
        <v>118523</v>
      </c>
      <c r="E21" s="76">
        <v>73486</v>
      </c>
      <c r="F21" s="76">
        <v>79557</v>
      </c>
      <c r="G21" s="76">
        <v>204732</v>
      </c>
      <c r="H21" s="76">
        <v>73708</v>
      </c>
      <c r="I21" s="76">
        <v>19937</v>
      </c>
      <c r="J21" s="76">
        <v>45493</v>
      </c>
      <c r="K21" s="76">
        <v>36163</v>
      </c>
      <c r="L21" s="77">
        <f t="shared" si="2"/>
        <v>845458</v>
      </c>
      <c r="M21" s="78"/>
    </row>
    <row r="22" spans="1:13" s="68" customFormat="1" ht="17.25" customHeight="1">
      <c r="A22" s="61" t="s">
        <v>24</v>
      </c>
      <c r="B22" s="76">
        <v>76729</v>
      </c>
      <c r="C22" s="76">
        <v>78925</v>
      </c>
      <c r="D22" s="76">
        <v>83233</v>
      </c>
      <c r="E22" s="76">
        <v>55596</v>
      </c>
      <c r="F22" s="76">
        <v>61861</v>
      </c>
      <c r="G22" s="76">
        <v>192538</v>
      </c>
      <c r="H22" s="76">
        <v>58253</v>
      </c>
      <c r="I22" s="76">
        <v>12118</v>
      </c>
      <c r="J22" s="76">
        <v>34180</v>
      </c>
      <c r="K22" s="76">
        <v>32037</v>
      </c>
      <c r="L22" s="77">
        <f t="shared" si="2"/>
        <v>685470</v>
      </c>
      <c r="M22" s="78"/>
    </row>
    <row r="23" spans="1:12" ht="17.25" customHeight="1">
      <c r="A23" s="12" t="s">
        <v>25</v>
      </c>
      <c r="B23" s="13">
        <v>3696</v>
      </c>
      <c r="C23" s="13">
        <v>4832</v>
      </c>
      <c r="D23" s="13">
        <v>3991</v>
      </c>
      <c r="E23" s="13">
        <v>2817</v>
      </c>
      <c r="F23" s="13">
        <v>2428</v>
      </c>
      <c r="G23" s="13">
        <v>6505</v>
      </c>
      <c r="H23" s="13">
        <v>4678</v>
      </c>
      <c r="I23" s="13">
        <v>778</v>
      </c>
      <c r="J23" s="13">
        <v>1362</v>
      </c>
      <c r="K23" s="13">
        <v>1339</v>
      </c>
      <c r="L23" s="11">
        <f t="shared" si="2"/>
        <v>32426</v>
      </c>
    </row>
    <row r="24" spans="1:13" ht="17.25" customHeight="1">
      <c r="A24" s="16" t="s">
        <v>26</v>
      </c>
      <c r="B24" s="13">
        <f>+B25+B26</f>
        <v>111909</v>
      </c>
      <c r="C24" s="13">
        <f aca="true" t="shared" si="7" ref="C24:K24">+C25+C26</f>
        <v>162474</v>
      </c>
      <c r="D24" s="13">
        <f t="shared" si="7"/>
        <v>170464</v>
      </c>
      <c r="E24" s="13">
        <f t="shared" si="7"/>
        <v>102880</v>
      </c>
      <c r="F24" s="13">
        <f t="shared" si="7"/>
        <v>82895</v>
      </c>
      <c r="G24" s="13">
        <f t="shared" si="7"/>
        <v>180865</v>
      </c>
      <c r="H24" s="13">
        <f t="shared" si="7"/>
        <v>90832</v>
      </c>
      <c r="I24" s="13">
        <f t="shared" si="7"/>
        <v>28018</v>
      </c>
      <c r="J24" s="13">
        <f t="shared" si="7"/>
        <v>73616</v>
      </c>
      <c r="K24" s="13">
        <f t="shared" si="7"/>
        <v>48435</v>
      </c>
      <c r="L24" s="11">
        <f t="shared" si="2"/>
        <v>1052388</v>
      </c>
      <c r="M24" s="50"/>
    </row>
    <row r="25" spans="1:13" ht="17.25" customHeight="1">
      <c r="A25" s="12" t="s">
        <v>112</v>
      </c>
      <c r="B25" s="13">
        <v>67421</v>
      </c>
      <c r="C25" s="13">
        <v>104935</v>
      </c>
      <c r="D25" s="13">
        <v>112682</v>
      </c>
      <c r="E25" s="13">
        <v>70042</v>
      </c>
      <c r="F25" s="13">
        <v>51392</v>
      </c>
      <c r="G25" s="13">
        <v>113550</v>
      </c>
      <c r="H25" s="13">
        <v>57436</v>
      </c>
      <c r="I25" s="13">
        <v>20554</v>
      </c>
      <c r="J25" s="13">
        <v>47059</v>
      </c>
      <c r="K25" s="13">
        <v>30487</v>
      </c>
      <c r="L25" s="11">
        <f t="shared" si="2"/>
        <v>675558</v>
      </c>
      <c r="M25" s="49"/>
    </row>
    <row r="26" spans="1:13" ht="17.25" customHeight="1">
      <c r="A26" s="12" t="s">
        <v>113</v>
      </c>
      <c r="B26" s="13">
        <v>44488</v>
      </c>
      <c r="C26" s="13">
        <v>57539</v>
      </c>
      <c r="D26" s="13">
        <v>57782</v>
      </c>
      <c r="E26" s="13">
        <v>32838</v>
      </c>
      <c r="F26" s="13">
        <v>31503</v>
      </c>
      <c r="G26" s="13">
        <v>67315</v>
      </c>
      <c r="H26" s="13">
        <v>33396</v>
      </c>
      <c r="I26" s="13">
        <v>7464</v>
      </c>
      <c r="J26" s="13">
        <v>26557</v>
      </c>
      <c r="K26" s="13">
        <v>17948</v>
      </c>
      <c r="L26" s="11">
        <f t="shared" si="2"/>
        <v>376830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6090</v>
      </c>
      <c r="I27" s="11">
        <v>0</v>
      </c>
      <c r="J27" s="11">
        <v>0</v>
      </c>
      <c r="K27" s="11">
        <v>0</v>
      </c>
      <c r="L27" s="11">
        <f t="shared" si="2"/>
        <v>6090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14189.47</v>
      </c>
      <c r="I35" s="19">
        <v>0</v>
      </c>
      <c r="J35" s="19">
        <v>0</v>
      </c>
      <c r="K35" s="19">
        <v>0</v>
      </c>
      <c r="L35" s="23">
        <f>SUM(B35:K35)</f>
        <v>14189.47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1797398.18</v>
      </c>
      <c r="C47" s="22">
        <f aca="true" t="shared" si="11" ref="C47:H47">+C48+C60</f>
        <v>2655655.02</v>
      </c>
      <c r="D47" s="22">
        <f t="shared" si="11"/>
        <v>2873862.4899999998</v>
      </c>
      <c r="E47" s="22">
        <f t="shared" si="11"/>
        <v>1702268.89</v>
      </c>
      <c r="F47" s="22">
        <f t="shared" si="11"/>
        <v>1537244.53</v>
      </c>
      <c r="G47" s="22">
        <f t="shared" si="11"/>
        <v>3340192.8200000003</v>
      </c>
      <c r="H47" s="22">
        <f t="shared" si="11"/>
        <v>1725669.43</v>
      </c>
      <c r="I47" s="22">
        <f>+I48+I60</f>
        <v>590316.98</v>
      </c>
      <c r="J47" s="22">
        <f>+J48+J60</f>
        <v>1002923.89</v>
      </c>
      <c r="K47" s="22">
        <f>+K48+K60</f>
        <v>797761.97</v>
      </c>
      <c r="L47" s="22">
        <f aca="true" t="shared" si="12" ref="L47:L60">SUM(B47:K47)</f>
        <v>18023294.2</v>
      </c>
    </row>
    <row r="48" spans="1:12" ht="17.25" customHeight="1">
      <c r="A48" s="16" t="s">
        <v>137</v>
      </c>
      <c r="B48" s="23">
        <f>SUM(B49:B59)</f>
        <v>1780399.38</v>
      </c>
      <c r="C48" s="23">
        <f aca="true" t="shared" si="13" ref="C48:K48">SUM(C49:C59)</f>
        <v>2631076.73</v>
      </c>
      <c r="D48" s="23">
        <f t="shared" si="13"/>
        <v>2848978.4099999997</v>
      </c>
      <c r="E48" s="23">
        <f t="shared" si="13"/>
        <v>1678829.89</v>
      </c>
      <c r="F48" s="23">
        <f t="shared" si="13"/>
        <v>1522822.55</v>
      </c>
      <c r="G48" s="23">
        <f t="shared" si="13"/>
        <v>3313311.1</v>
      </c>
      <c r="H48" s="23">
        <f t="shared" si="13"/>
        <v>1708396.75</v>
      </c>
      <c r="I48" s="23">
        <f t="shared" si="13"/>
        <v>590316.98</v>
      </c>
      <c r="J48" s="23">
        <f t="shared" si="13"/>
        <v>988897.54</v>
      </c>
      <c r="K48" s="23">
        <f t="shared" si="13"/>
        <v>797761.97</v>
      </c>
      <c r="L48" s="23">
        <f t="shared" si="12"/>
        <v>17860791.3</v>
      </c>
    </row>
    <row r="49" spans="1:12" ht="17.25" customHeight="1">
      <c r="A49" s="34" t="s">
        <v>43</v>
      </c>
      <c r="B49" s="23">
        <f aca="true" t="shared" si="14" ref="B49:H49">ROUND(B30*B7,2)</f>
        <v>1737207.31</v>
      </c>
      <c r="C49" s="23">
        <f t="shared" si="14"/>
        <v>2568421.13</v>
      </c>
      <c r="D49" s="23">
        <f t="shared" si="14"/>
        <v>2775829.27</v>
      </c>
      <c r="E49" s="23">
        <f t="shared" si="14"/>
        <v>1638055.89</v>
      </c>
      <c r="F49" s="23">
        <f t="shared" si="14"/>
        <v>1468064.28</v>
      </c>
      <c r="G49" s="23">
        <f t="shared" si="14"/>
        <v>3232621.2</v>
      </c>
      <c r="H49" s="23">
        <f t="shared" si="14"/>
        <v>1653822.93</v>
      </c>
      <c r="I49" s="23">
        <f>ROUND(I30*I7,2)</f>
        <v>589251.26</v>
      </c>
      <c r="J49" s="23">
        <f>ROUND(J30*J7,2)</f>
        <v>963053.31</v>
      </c>
      <c r="K49" s="23">
        <f>ROUND(K30*K7,2)</f>
        <v>792061.85</v>
      </c>
      <c r="L49" s="23">
        <f t="shared" si="12"/>
        <v>17418388.43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14189.47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14189.47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136</v>
      </c>
      <c r="B58" s="19">
        <v>39100.39</v>
      </c>
      <c r="C58" s="19">
        <v>56881.88</v>
      </c>
      <c r="D58" s="19">
        <v>66763.38</v>
      </c>
      <c r="E58" s="19">
        <v>37328.6</v>
      </c>
      <c r="F58" s="19">
        <v>51381.35</v>
      </c>
      <c r="G58" s="19">
        <v>73259.82</v>
      </c>
      <c r="H58" s="19">
        <v>36669.31</v>
      </c>
      <c r="I58" s="19">
        <v>0</v>
      </c>
      <c r="J58" s="19">
        <v>23627.19</v>
      </c>
      <c r="K58" s="19">
        <v>0</v>
      </c>
      <c r="L58" s="19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24884.08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36">
        <v>0</v>
      </c>
      <c r="L60" s="36">
        <f t="shared" si="12"/>
        <v>162502.9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5366424.7700000005</v>
      </c>
      <c r="C64" s="35">
        <f t="shared" si="15"/>
        <v>7855327.58</v>
      </c>
      <c r="D64" s="35">
        <f t="shared" si="15"/>
        <v>6336201.699999999</v>
      </c>
      <c r="E64" s="35">
        <f t="shared" si="15"/>
        <v>5168454.64</v>
      </c>
      <c r="F64" s="35">
        <f t="shared" si="15"/>
        <v>8449217.44</v>
      </c>
      <c r="G64" s="35">
        <f t="shared" si="15"/>
        <v>12011316.84</v>
      </c>
      <c r="H64" s="35">
        <f t="shared" si="15"/>
        <v>5423021.45</v>
      </c>
      <c r="I64" s="35">
        <f t="shared" si="15"/>
        <v>-141468.59000000032</v>
      </c>
      <c r="J64" s="35">
        <f t="shared" si="15"/>
        <v>1610784.48</v>
      </c>
      <c r="K64" s="35">
        <f t="shared" si="15"/>
        <v>54284.189999999995</v>
      </c>
      <c r="L64" s="35">
        <f aca="true" t="shared" si="16" ref="L64:L115">SUM(B64:K64)</f>
        <v>52133564.49999999</v>
      </c>
    </row>
    <row r="65" spans="1:12" ht="18.75" customHeight="1">
      <c r="A65" s="16" t="s">
        <v>73</v>
      </c>
      <c r="B65" s="35">
        <f aca="true" t="shared" si="17" ref="B65:K65">B66+B67+B68+B69+B70+B71</f>
        <v>-194801.59</v>
      </c>
      <c r="C65" s="35">
        <f t="shared" si="17"/>
        <v>-194939.7</v>
      </c>
      <c r="D65" s="35">
        <f t="shared" si="17"/>
        <v>-169960.7</v>
      </c>
      <c r="E65" s="35">
        <f t="shared" si="17"/>
        <v>-234397.31</v>
      </c>
      <c r="F65" s="35">
        <f t="shared" si="17"/>
        <v>-177123.66</v>
      </c>
      <c r="G65" s="35">
        <f t="shared" si="17"/>
        <v>-281385.35</v>
      </c>
      <c r="H65" s="35">
        <f t="shared" si="17"/>
        <v>-165588</v>
      </c>
      <c r="I65" s="35">
        <f t="shared" si="17"/>
        <v>-28992</v>
      </c>
      <c r="J65" s="35">
        <f t="shared" si="17"/>
        <v>-58276</v>
      </c>
      <c r="K65" s="35">
        <f t="shared" si="17"/>
        <v>-58100</v>
      </c>
      <c r="L65" s="35">
        <f t="shared" si="16"/>
        <v>-1563564.31</v>
      </c>
    </row>
    <row r="66" spans="1:12" ht="18.75" customHeight="1">
      <c r="A66" s="12" t="s">
        <v>74</v>
      </c>
      <c r="B66" s="35">
        <f>-ROUND(B9*$D$3,2)</f>
        <v>-128640</v>
      </c>
      <c r="C66" s="35">
        <f aca="true" t="shared" si="18" ref="C66:K66">-ROUND(C9*$D$3,2)</f>
        <v>-187048</v>
      </c>
      <c r="D66" s="35">
        <f t="shared" si="18"/>
        <v>-145756</v>
      </c>
      <c r="E66" s="35">
        <f t="shared" si="18"/>
        <v>-120588</v>
      </c>
      <c r="F66" s="35">
        <f t="shared" si="18"/>
        <v>-78616</v>
      </c>
      <c r="G66" s="35">
        <f t="shared" si="18"/>
        <v>-184600</v>
      </c>
      <c r="H66" s="35">
        <f t="shared" si="18"/>
        <v>-165588</v>
      </c>
      <c r="I66" s="35">
        <f t="shared" si="18"/>
        <v>-28992</v>
      </c>
      <c r="J66" s="35">
        <f t="shared" si="18"/>
        <v>-58276</v>
      </c>
      <c r="K66" s="35">
        <f t="shared" si="18"/>
        <v>-58100</v>
      </c>
      <c r="L66" s="35">
        <f t="shared" si="16"/>
        <v>-1156204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-468</v>
      </c>
      <c r="C68" s="35">
        <v>-272</v>
      </c>
      <c r="D68" s="35">
        <v>-196</v>
      </c>
      <c r="E68" s="35">
        <v>-464</v>
      </c>
      <c r="F68" s="35">
        <v>-420</v>
      </c>
      <c r="G68" s="35">
        <v>-204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-2024</v>
      </c>
    </row>
    <row r="69" spans="1:12" ht="18.75" customHeight="1">
      <c r="A69" s="12" t="s">
        <v>103</v>
      </c>
      <c r="B69" s="35">
        <v>-5440</v>
      </c>
      <c r="C69" s="35">
        <v>-1988</v>
      </c>
      <c r="D69" s="35">
        <v>-2296</v>
      </c>
      <c r="E69" s="35">
        <v>-2436</v>
      </c>
      <c r="F69" s="35">
        <v>-2372</v>
      </c>
      <c r="G69" s="35">
        <v>-1932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-16464</v>
      </c>
    </row>
    <row r="70" spans="1:12" ht="18.75" customHeight="1">
      <c r="A70" s="12" t="s">
        <v>52</v>
      </c>
      <c r="B70" s="35">
        <v>-60253.59</v>
      </c>
      <c r="C70" s="35">
        <v>-5631.7</v>
      </c>
      <c r="D70" s="35">
        <v>-21712.7</v>
      </c>
      <c r="E70" s="35">
        <v>-110909.31</v>
      </c>
      <c r="F70" s="35">
        <v>-95715.66</v>
      </c>
      <c r="G70" s="35">
        <v>-94649.35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-388872.30999999994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16" t="s">
        <v>78</v>
      </c>
      <c r="B72" s="64">
        <f>SUM(B73:B108)</f>
        <v>-2364329.13</v>
      </c>
      <c r="C72" s="64">
        <f aca="true" t="shared" si="19" ref="C72:K72">SUM(C73:C108)</f>
        <v>-3913230.79</v>
      </c>
      <c r="D72" s="64">
        <f t="shared" si="19"/>
        <v>-2598410.6</v>
      </c>
      <c r="E72" s="64">
        <f t="shared" si="19"/>
        <v>-2228329.43</v>
      </c>
      <c r="F72" s="64">
        <f t="shared" si="19"/>
        <v>-1920517.43</v>
      </c>
      <c r="G72" s="64">
        <f t="shared" si="19"/>
        <v>-2915711.12</v>
      </c>
      <c r="H72" s="64">
        <f t="shared" si="19"/>
        <v>-1786378.91</v>
      </c>
      <c r="I72" s="64">
        <f t="shared" si="19"/>
        <v>1888817.5699999998</v>
      </c>
      <c r="J72" s="64">
        <f t="shared" si="19"/>
        <v>-9475.22</v>
      </c>
      <c r="K72" s="64">
        <f t="shared" si="19"/>
        <v>-6226.96</v>
      </c>
      <c r="L72" s="64">
        <f t="shared" si="16"/>
        <v>-15853792.020000001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4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144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4">
        <v>2001294.16</v>
      </c>
      <c r="J106" s="19">
        <v>0</v>
      </c>
      <c r="K106" s="19">
        <v>0</v>
      </c>
      <c r="L106" s="64">
        <f>SUM(B106:K106)</f>
        <v>2001294.16</v>
      </c>
      <c r="M106" s="52"/>
    </row>
    <row r="107" spans="1:13" ht="18.75" customHeight="1">
      <c r="A107" s="15" t="s">
        <v>143</v>
      </c>
      <c r="B107" s="64">
        <v>-2351080</v>
      </c>
      <c r="C107" s="64">
        <v>-3893970</v>
      </c>
      <c r="D107" s="64">
        <v>-2579154</v>
      </c>
      <c r="E107" s="64">
        <v>-2215579</v>
      </c>
      <c r="F107" s="64">
        <v>-1908842</v>
      </c>
      <c r="G107" s="64">
        <v>-2888004</v>
      </c>
      <c r="H107" s="64">
        <v>-1773305</v>
      </c>
      <c r="I107" s="19">
        <v>0</v>
      </c>
      <c r="J107" s="19">
        <v>0</v>
      </c>
      <c r="K107" s="19">
        <v>0</v>
      </c>
      <c r="L107" s="64">
        <f>SUM(B107:K107)</f>
        <v>-17609934</v>
      </c>
      <c r="M107" s="52"/>
    </row>
    <row r="108" spans="1:13" ht="18.75" customHeight="1">
      <c r="A108" s="12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ht="18.75" customHeight="1">
      <c r="A109" s="16" t="s">
        <v>145</v>
      </c>
      <c r="B109" s="64">
        <v>7925555.49</v>
      </c>
      <c r="C109" s="64">
        <v>11963498.07</v>
      </c>
      <c r="D109" s="64">
        <v>9104573</v>
      </c>
      <c r="E109" s="64">
        <v>7631181.38</v>
      </c>
      <c r="F109" s="64">
        <v>10546858.53</v>
      </c>
      <c r="G109" s="64">
        <v>15208413.31</v>
      </c>
      <c r="H109" s="64">
        <v>7374988.36</v>
      </c>
      <c r="I109" s="64">
        <f>+'[1]Plan1'!$J$10</f>
        <v>-2001294.1600000001</v>
      </c>
      <c r="J109" s="64">
        <v>1678535.7</v>
      </c>
      <c r="K109" s="64">
        <v>118611.15</v>
      </c>
      <c r="L109" s="64">
        <f>SUM(B109:K109)</f>
        <v>69550920.83000003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7163822.95</v>
      </c>
      <c r="C112" s="24">
        <f t="shared" si="20"/>
        <v>10502580.969999999</v>
      </c>
      <c r="D112" s="24">
        <f t="shared" si="20"/>
        <v>9210064.19</v>
      </c>
      <c r="E112" s="24">
        <f t="shared" si="20"/>
        <v>6870723.529999999</v>
      </c>
      <c r="F112" s="24">
        <f t="shared" si="20"/>
        <v>9986461.97</v>
      </c>
      <c r="G112" s="24">
        <f t="shared" si="20"/>
        <v>15351509.660000002</v>
      </c>
      <c r="H112" s="24">
        <f t="shared" si="20"/>
        <v>7134607.15</v>
      </c>
      <c r="I112" s="24">
        <f>+I113+I114</f>
        <v>448848.38999999966</v>
      </c>
      <c r="J112" s="24">
        <f>+J113+J114</f>
        <v>2613708.37</v>
      </c>
      <c r="K112" s="24">
        <f>+K113+K114</f>
        <v>852046.16</v>
      </c>
      <c r="L112" s="45">
        <f t="shared" si="16"/>
        <v>70134373.34</v>
      </c>
      <c r="M112" s="73"/>
    </row>
    <row r="113" spans="1:13" ht="18" customHeight="1">
      <c r="A113" s="16" t="s">
        <v>80</v>
      </c>
      <c r="B113" s="24">
        <f>+B48+B65+B72+B109</f>
        <v>7146824.15</v>
      </c>
      <c r="C113" s="24">
        <f>IF(C114=0,+C48+C65+C72+C109-C74,+C48+C65+C109+C72)</f>
        <v>10486404.309999999</v>
      </c>
      <c r="D113" s="24">
        <f aca="true" t="shared" si="21" ref="D113:K113">+D48+D65+D72+D109</f>
        <v>9185180.11</v>
      </c>
      <c r="E113" s="24">
        <f t="shared" si="21"/>
        <v>6847284.529999999</v>
      </c>
      <c r="F113" s="24">
        <f t="shared" si="21"/>
        <v>9972039.99</v>
      </c>
      <c r="G113" s="24">
        <f t="shared" si="21"/>
        <v>15324627.940000001</v>
      </c>
      <c r="H113" s="24">
        <f t="shared" si="21"/>
        <v>7131418.2</v>
      </c>
      <c r="I113" s="24">
        <f t="shared" si="21"/>
        <v>448848.38999999966</v>
      </c>
      <c r="J113" s="24">
        <f t="shared" si="21"/>
        <v>2599682.02</v>
      </c>
      <c r="K113" s="24">
        <f t="shared" si="21"/>
        <v>852046.16</v>
      </c>
      <c r="L113" s="45">
        <f t="shared" si="16"/>
        <v>69994355.8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16998.8</v>
      </c>
      <c r="C114" s="24">
        <f t="shared" si="22"/>
        <v>16176.660000000029</v>
      </c>
      <c r="D114" s="24">
        <f t="shared" si="22"/>
        <v>24884.08</v>
      </c>
      <c r="E114" s="24">
        <f t="shared" si="22"/>
        <v>23439</v>
      </c>
      <c r="F114" s="24">
        <f t="shared" si="22"/>
        <v>14421.98</v>
      </c>
      <c r="G114" s="24">
        <f t="shared" si="22"/>
        <v>26881.72</v>
      </c>
      <c r="H114" s="24">
        <f t="shared" si="22"/>
        <v>3188.9500000000116</v>
      </c>
      <c r="I114" s="19">
        <f t="shared" si="22"/>
        <v>0</v>
      </c>
      <c r="J114" s="24">
        <f t="shared" si="22"/>
        <v>14026.35</v>
      </c>
      <c r="K114" s="19">
        <f t="shared" si="22"/>
        <v>0</v>
      </c>
      <c r="L114" s="45">
        <f t="shared" si="16"/>
        <v>140017.54000000004</v>
      </c>
      <c r="M114" s="74"/>
    </row>
    <row r="115" spans="1:14" ht="18.75" customHeight="1">
      <c r="A115" s="16" t="s">
        <v>82</v>
      </c>
      <c r="B115" s="19">
        <v>0</v>
      </c>
      <c r="C115" s="64">
        <v>-8401.629999999972</v>
      </c>
      <c r="D115" s="19">
        <v>0</v>
      </c>
      <c r="E115" s="19">
        <v>0</v>
      </c>
      <c r="F115" s="19">
        <v>0</v>
      </c>
      <c r="G115" s="19">
        <v>0</v>
      </c>
      <c r="H115" s="64">
        <v>-14083.729999999989</v>
      </c>
      <c r="I115" s="19">
        <v>0</v>
      </c>
      <c r="J115" s="19">
        <v>0</v>
      </c>
      <c r="K115" s="19">
        <v>0</v>
      </c>
      <c r="L115" s="45">
        <f t="shared" si="16"/>
        <v>-22485.35999999996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2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70134373.33</v>
      </c>
    </row>
    <row r="121" spans="1:12" ht="18.75" customHeight="1">
      <c r="A121" s="26" t="s">
        <v>69</v>
      </c>
      <c r="B121" s="27">
        <v>899625.8400000001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899625.8400000001</v>
      </c>
    </row>
    <row r="122" spans="1:12" ht="18.75" customHeight="1">
      <c r="A122" s="26" t="s">
        <v>70</v>
      </c>
      <c r="B122" s="27">
        <v>6264197.109999999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6264197.109999999</v>
      </c>
    </row>
    <row r="123" spans="1:12" ht="18.75" customHeight="1">
      <c r="A123" s="26" t="s">
        <v>71</v>
      </c>
      <c r="B123" s="38">
        <v>0</v>
      </c>
      <c r="C123" s="27">
        <v>10502580.969999999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10502580.969999999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8567101.12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8567101.12</v>
      </c>
    </row>
    <row r="125" spans="1:12" ht="18.75" customHeight="1">
      <c r="A125" s="26" t="s">
        <v>116</v>
      </c>
      <c r="B125" s="38">
        <v>0</v>
      </c>
      <c r="C125" s="38">
        <v>0</v>
      </c>
      <c r="D125" s="27">
        <v>642963.06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642963.06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6802016.28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6802016.28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27">
        <v>68707.24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68707.24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2050860.98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2050860.98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27">
        <v>2922804.92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2922804.92</v>
      </c>
    </row>
    <row r="130" spans="1:12" ht="18.75" customHeight="1">
      <c r="A130" s="26" t="s">
        <v>121</v>
      </c>
      <c r="B130" s="38">
        <v>0</v>
      </c>
      <c r="C130" s="38">
        <v>0</v>
      </c>
      <c r="D130" s="38">
        <v>0</v>
      </c>
      <c r="E130" s="38">
        <v>0</v>
      </c>
      <c r="F130" s="27">
        <v>510420.01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510420.01</v>
      </c>
    </row>
    <row r="131" spans="1:12" ht="18.75" customHeight="1">
      <c r="A131" s="26" t="s">
        <v>122</v>
      </c>
      <c r="B131" s="65">
        <v>0</v>
      </c>
      <c r="C131" s="65">
        <v>0</v>
      </c>
      <c r="D131" s="65">
        <v>0</v>
      </c>
      <c r="E131" s="65">
        <v>0</v>
      </c>
      <c r="F131" s="66">
        <v>4502376.06</v>
      </c>
      <c r="G131" s="65">
        <v>0</v>
      </c>
      <c r="H131" s="65">
        <v>0</v>
      </c>
      <c r="I131" s="65">
        <v>0</v>
      </c>
      <c r="J131" s="65">
        <v>0</v>
      </c>
      <c r="K131" s="65"/>
      <c r="L131" s="39">
        <f t="shared" si="23"/>
        <v>4502376.06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4598263.1</v>
      </c>
      <c r="H132" s="38">
        <v>0</v>
      </c>
      <c r="I132" s="38">
        <v>0</v>
      </c>
      <c r="J132" s="38">
        <v>0</v>
      </c>
      <c r="K132" s="38"/>
      <c r="L132" s="39">
        <f t="shared" si="23"/>
        <v>4598263.1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321075.09</v>
      </c>
      <c r="H133" s="38">
        <v>0</v>
      </c>
      <c r="I133" s="38">
        <v>0</v>
      </c>
      <c r="J133" s="38">
        <v>0</v>
      </c>
      <c r="K133" s="38"/>
      <c r="L133" s="39">
        <f t="shared" si="23"/>
        <v>321075.09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2184810.08</v>
      </c>
      <c r="H134" s="38">
        <v>0</v>
      </c>
      <c r="I134" s="38">
        <v>0</v>
      </c>
      <c r="J134" s="38">
        <v>0</v>
      </c>
      <c r="K134" s="38"/>
      <c r="L134" s="39">
        <f t="shared" si="23"/>
        <v>2184810.08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2104844.4</v>
      </c>
      <c r="H135" s="38">
        <v>0</v>
      </c>
      <c r="I135" s="38">
        <v>0</v>
      </c>
      <c r="J135" s="38">
        <v>0</v>
      </c>
      <c r="K135" s="38"/>
      <c r="L135" s="39">
        <f t="shared" si="23"/>
        <v>2104844.4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6142517</v>
      </c>
      <c r="H136" s="38">
        <v>0</v>
      </c>
      <c r="I136" s="38">
        <v>0</v>
      </c>
      <c r="J136" s="38">
        <v>0</v>
      </c>
      <c r="K136" s="38"/>
      <c r="L136" s="39">
        <f t="shared" si="23"/>
        <v>6142517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2391686.78</v>
      </c>
      <c r="I137" s="38">
        <v>0</v>
      </c>
      <c r="J137" s="38">
        <v>0</v>
      </c>
      <c r="K137" s="38"/>
      <c r="L137" s="39">
        <f t="shared" si="23"/>
        <v>2391686.78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4742920.37</v>
      </c>
      <c r="I138" s="38">
        <v>0</v>
      </c>
      <c r="J138" s="38">
        <v>0</v>
      </c>
      <c r="K138" s="38"/>
      <c r="L138" s="39">
        <f t="shared" si="23"/>
        <v>4742920.37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448848.39</v>
      </c>
      <c r="J139" s="38"/>
      <c r="K139" s="38"/>
      <c r="L139" s="39">
        <f t="shared" si="23"/>
        <v>448848.39</v>
      </c>
    </row>
    <row r="140" spans="1:12" ht="18.75" customHeight="1">
      <c r="A140" s="26" t="s">
        <v>131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27"/>
      <c r="J140" s="27">
        <v>2613708.37</v>
      </c>
      <c r="K140" s="38"/>
      <c r="L140" s="39">
        <f t="shared" si="23"/>
        <v>2613708.37</v>
      </c>
    </row>
    <row r="141" spans="1:12" ht="18.75" customHeight="1">
      <c r="A141" s="72" t="s">
        <v>139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852046.16</v>
      </c>
      <c r="L141" s="42">
        <f t="shared" si="23"/>
        <v>852046.16</v>
      </c>
    </row>
    <row r="142" spans="1:12" ht="18.75" customHeight="1">
      <c r="A142" s="80" t="s">
        <v>146</v>
      </c>
      <c r="B142" s="80"/>
      <c r="C142" s="80"/>
      <c r="D142" s="80"/>
      <c r="E142" s="80"/>
      <c r="F142" s="80"/>
      <c r="G142" s="80"/>
      <c r="H142" s="80"/>
      <c r="I142" s="47">
        <v>0</v>
      </c>
      <c r="J142" s="47">
        <f>J112-J141</f>
        <v>2613708.37</v>
      </c>
      <c r="K142" s="47"/>
      <c r="L142" s="48"/>
    </row>
    <row r="143" ht="18" customHeight="1">
      <c r="A143" s="70" t="s">
        <v>147</v>
      </c>
    </row>
    <row r="144" ht="18" customHeight="1">
      <c r="A144" s="70" t="s">
        <v>148</v>
      </c>
    </row>
    <row r="145" ht="18" customHeight="1">
      <c r="A145" s="70"/>
    </row>
    <row r="146" ht="18" customHeight="1"/>
    <row r="147" ht="18" customHeight="1"/>
  </sheetData>
  <sheetProtection/>
  <mergeCells count="9">
    <mergeCell ref="A142:H142"/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2018-08-10T21:11:49Z</dcterms:modified>
  <cp:category/>
  <cp:version/>
  <cp:contentType/>
  <cp:contentStatus/>
</cp:coreProperties>
</file>