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<sst xmlns="http://schemas.openxmlformats.org/spreadsheetml/2006/main" count="112" uniqueCount="110">
  <si>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</si>
  <si>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</si>
  <si>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</si>
  <si>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</si>
  <si>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</si>
  <si>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</si>
  <si>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</si>
  <si>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</si>
  <si>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</si>
  <si>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</si>
  <si>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</si>
  <si>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</si>
  <si>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</si>
  <si>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</si>
  <si>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</si>
  <si>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</si>
  <si>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</si>
  <si>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</si>
  <si>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</si>
  <si>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</si>
  <si>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</si>
  <si>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</si>
  <si>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</si>
  <si>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</si>
  <si>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</si>
  <si>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</si>
  <si>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</si>
  <si>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</si>
  <si>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</si>
  <si>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</si>
  <si>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</si>
  <si>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</si>
  <si>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</si>
  <si>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</si>
  <si>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</si>
  <si>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</si>
  <si>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</si>
  <si>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</si>
  <si>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</si>
  <si>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</si>
  <si>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</si>
  <si>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</si>
  <si>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</si>
  <si>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</si>
  <si>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</si>
  <si>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</si>
  <si>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</si>
  <si>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</si>
  <si>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</si>
  <si>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</si>
  <si>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</si>
  <si>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</si>
  <si>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</si>
  <si>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</si>
  <si>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</si>
  <si>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</si>
  <si>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</si>
  <si>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</si>
  <si>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</si>
  <si>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</si>
  <si>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</si>
  <si>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</si>
  <si>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</si>
  <si>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</si>
  <si>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</si>
  <si>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</si>
  <si>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</si>
  <si>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</si>
  <si>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</si>
  <si>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</si>
  <si>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</si>
  <si>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</si>
  <si>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</si>
  <si>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</si>
  <si>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</si>
  <si>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</si>
  <si>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</si>
  <si>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</si>
  <si>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</si>
  <si>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</si>
  <si>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</si>
  <si>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</si>
  <si>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</si>
  <si>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</si>
  <si>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</si>
  <si>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</si>
  <si>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</si>
  <si>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</si>
  <si>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</si>
  <si>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</si>
  <si>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</si>
  <si>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</si>
  <si>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</si>
  <si>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</si>
  <si>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</si>
  <si>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</si>
  <si>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</si>
  <si>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</si>
  <si>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</si>
  <si>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</si>
  <si>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</si>
  <si>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</si>
  <si>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</si>
  <si>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</si>
  <si>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</si>
  <si>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</si>
  <si>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</si>
  <si>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</si>
  <si>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</si>
  <si>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28/04/18 - VENCIMENTO 07/05/18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</si>
</sst>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351648</v>
      </c>
      <c r="C7" s="10">
        <f>C8+C20+C24</f>
        <v>243806</v>
      </c>
      <c r="D7" s="10">
        <f>D8+D20+D24</f>
        <v>285981</v>
      </c>
      <c r="E7" s="10">
        <f>E8+E20+E24</f>
        <v>44950</v>
      </c>
      <c r="F7" s="10">
        <f aca="true" t="shared" si="0" ref="F7:N7">F8+F20+F24</f>
        <v>235690</v>
      </c>
      <c r="G7" s="10">
        <f t="shared" si="0"/>
        <v>355107</v>
      </c>
      <c r="H7" s="10">
        <f>H8+H20+H24</f>
        <v>243985</v>
      </c>
      <c r="I7" s="10">
        <f>I8+I20+I24</f>
        <v>67191</v>
      </c>
      <c r="J7" s="10">
        <f>J8+J20+J24</f>
        <v>300616</v>
      </c>
      <c r="K7" s="10">
        <f>K8+K20+K24</f>
        <v>217877</v>
      </c>
      <c r="L7" s="10">
        <f>L8+L20+L24</f>
        <v>241042</v>
      </c>
      <c r="M7" s="10">
        <f t="shared" si="0"/>
        <v>92997</v>
      </c>
      <c r="N7" s="10">
        <f t="shared" si="0"/>
        <v>56613</v>
      </c>
      <c r="O7" s="10">
        <f>+O8+O20+O24</f>
        <v>2737503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162663</v>
      </c>
      <c r="C8" s="12">
        <f>+C9+C12+C16</f>
        <v>119453</v>
      </c>
      <c r="D8" s="12">
        <f>+D9+D12+D16</f>
        <v>148166</v>
      </c>
      <c r="E8" s="12">
        <f>+E9+E12+E16</f>
        <v>21707</v>
      </c>
      <c r="F8" s="12">
        <f aca="true" t="shared" si="1" ref="F8:N8">+F9+F12+F16</f>
        <v>114732</v>
      </c>
      <c r="G8" s="12">
        <f t="shared" si="1"/>
        <v>175381</v>
      </c>
      <c r="H8" s="12">
        <f>+H9+H12+H16</f>
        <v>119126</v>
      </c>
      <c r="I8" s="12">
        <f>+I9+I12+I16</f>
        <v>33241</v>
      </c>
      <c r="J8" s="12">
        <f>+J9+J12+J16</f>
        <v>149367</v>
      </c>
      <c r="K8" s="12">
        <f>+K9+K12+K16</f>
        <v>109463</v>
      </c>
      <c r="L8" s="12">
        <f>+L9+L12+L16</f>
        <v>114985</v>
      </c>
      <c r="M8" s="12">
        <f t="shared" si="1"/>
        <v>49376</v>
      </c>
      <c r="N8" s="12">
        <f t="shared" si="1"/>
        <v>31485</v>
      </c>
      <c r="O8" s="12">
        <f>SUM(B8:N8)</f>
        <v>1349145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20128</v>
      </c>
      <c r="C9" s="14">
        <v>19353</v>
      </c>
      <c r="D9" s="14">
        <v>15108</v>
      </c>
      <c r="E9" s="14">
        <v>2336</v>
      </c>
      <c r="F9" s="14">
        <v>12886</v>
      </c>
      <c r="G9" s="14">
        <v>22047</v>
      </c>
      <c r="H9" s="14">
        <v>18855</v>
      </c>
      <c r="I9" s="14">
        <v>5254</v>
      </c>
      <c r="J9" s="14">
        <v>13450</v>
      </c>
      <c r="K9" s="14">
        <v>15976</v>
      </c>
      <c r="L9" s="14">
        <v>11639</v>
      </c>
      <c r="M9" s="14">
        <v>6796</v>
      </c>
      <c r="N9" s="14">
        <v>4115</v>
      </c>
      <c r="O9" s="12">
        <f aca="true" t="shared" si="2" ref="O9:O19">SUM(B9:N9)</f>
        <v>167943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20128</v>
      </c>
      <c r="C10" s="14">
        <f>+C9-C11</f>
        <v>19353</v>
      </c>
      <c r="D10" s="14">
        <f>+D9-D11</f>
        <v>15108</v>
      </c>
      <c r="E10" s="14">
        <f>+E9-E11</f>
        <v>2336</v>
      </c>
      <c r="F10" s="14">
        <f aca="true" t="shared" si="3" ref="F10:N10">+F9-F11</f>
        <v>12886</v>
      </c>
      <c r="G10" s="14">
        <f t="shared" si="3"/>
        <v>22047</v>
      </c>
      <c r="H10" s="14">
        <f>+H9-H11</f>
        <v>18855</v>
      </c>
      <c r="I10" s="14">
        <f>+I9-I11</f>
        <v>5254</v>
      </c>
      <c r="J10" s="14">
        <f>+J9-J11</f>
        <v>13450</v>
      </c>
      <c r="K10" s="14">
        <f>+K9-K11</f>
        <v>15976</v>
      </c>
      <c r="L10" s="14">
        <f>+L9-L11</f>
        <v>11639</v>
      </c>
      <c r="M10" s="14">
        <f t="shared" si="3"/>
        <v>6796</v>
      </c>
      <c r="N10" s="14">
        <f t="shared" si="3"/>
        <v>4115</v>
      </c>
      <c r="O10" s="12">
        <f t="shared" si="2"/>
        <v>167943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134261</v>
      </c>
      <c r="C12" s="14">
        <f>C13+C14+C15</f>
        <v>94360</v>
      </c>
      <c r="D12" s="14">
        <f>D13+D14+D15</f>
        <v>126523</v>
      </c>
      <c r="E12" s="14">
        <f>E13+E14+E15</f>
        <v>18357</v>
      </c>
      <c r="F12" s="14">
        <f aca="true" t="shared" si="4" ref="F12:N12">F13+F14+F15</f>
        <v>96212</v>
      </c>
      <c r="G12" s="14">
        <f t="shared" si="4"/>
        <v>143942</v>
      </c>
      <c r="H12" s="14">
        <f>H13+H14+H15</f>
        <v>94635</v>
      </c>
      <c r="I12" s="14">
        <f>I13+I14+I15</f>
        <v>26254</v>
      </c>
      <c r="J12" s="14">
        <f>J13+J14+J15</f>
        <v>127807</v>
      </c>
      <c r="K12" s="14">
        <f>K13+K14+K15</f>
        <v>87974</v>
      </c>
      <c r="L12" s="14">
        <f>L13+L14+L15</f>
        <v>96720</v>
      </c>
      <c r="M12" s="14">
        <f t="shared" si="4"/>
        <v>40277</v>
      </c>
      <c r="N12" s="14">
        <f t="shared" si="4"/>
        <v>26224</v>
      </c>
      <c r="O12" s="12">
        <f t="shared" si="2"/>
        <v>1113546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69169</v>
      </c>
      <c r="C13" s="14">
        <v>49400</v>
      </c>
      <c r="D13" s="14">
        <v>63378</v>
      </c>
      <c r="E13" s="14">
        <v>9455</v>
      </c>
      <c r="F13" s="14">
        <v>48347</v>
      </c>
      <c r="G13" s="14">
        <v>73204</v>
      </c>
      <c r="H13" s="14">
        <v>50098</v>
      </c>
      <c r="I13" s="14">
        <v>13786</v>
      </c>
      <c r="J13" s="14">
        <v>66717</v>
      </c>
      <c r="K13" s="14">
        <v>43914</v>
      </c>
      <c r="L13" s="14">
        <v>46992</v>
      </c>
      <c r="M13" s="14">
        <v>19062</v>
      </c>
      <c r="N13" s="14">
        <v>11965</v>
      </c>
      <c r="O13" s="12">
        <f t="shared" si="2"/>
        <v>565487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62494</v>
      </c>
      <c r="C14" s="14">
        <v>42054</v>
      </c>
      <c r="D14" s="14">
        <v>61133</v>
      </c>
      <c r="E14" s="14">
        <v>8384</v>
      </c>
      <c r="F14" s="14">
        <v>45408</v>
      </c>
      <c r="G14" s="14">
        <v>66099</v>
      </c>
      <c r="H14" s="14">
        <v>42216</v>
      </c>
      <c r="I14" s="14">
        <v>11826</v>
      </c>
      <c r="J14" s="14">
        <v>59022</v>
      </c>
      <c r="K14" s="14">
        <v>41897</v>
      </c>
      <c r="L14" s="14">
        <v>48099</v>
      </c>
      <c r="M14" s="14">
        <v>20378</v>
      </c>
      <c r="N14" s="14">
        <v>13798</v>
      </c>
      <c r="O14" s="12">
        <f t="shared" si="2"/>
        <v>522808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2598</v>
      </c>
      <c r="C15" s="14">
        <v>2906</v>
      </c>
      <c r="D15" s="14">
        <v>2012</v>
      </c>
      <c r="E15" s="14">
        <v>518</v>
      </c>
      <c r="F15" s="14">
        <v>2457</v>
      </c>
      <c r="G15" s="14">
        <v>4639</v>
      </c>
      <c r="H15" s="14">
        <v>2321</v>
      </c>
      <c r="I15" s="14">
        <v>642</v>
      </c>
      <c r="J15" s="14">
        <v>2068</v>
      </c>
      <c r="K15" s="14">
        <v>2163</v>
      </c>
      <c r="L15" s="14">
        <v>1629</v>
      </c>
      <c r="M15" s="14">
        <v>837</v>
      </c>
      <c r="N15" s="14">
        <v>461</v>
      </c>
      <c r="O15" s="12">
        <f t="shared" si="2"/>
        <v>25251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8274</v>
      </c>
      <c r="C16" s="14">
        <f>C17+C18+C19</f>
        <v>5740</v>
      </c>
      <c r="D16" s="14">
        <f>D17+D18+D19</f>
        <v>6535</v>
      </c>
      <c r="E16" s="14">
        <f>E17+E18+E19</f>
        <v>1014</v>
      </c>
      <c r="F16" s="14">
        <f aca="true" t="shared" si="5" ref="F16:N16">F17+F18+F19</f>
        <v>5634</v>
      </c>
      <c r="G16" s="14">
        <f t="shared" si="5"/>
        <v>9392</v>
      </c>
      <c r="H16" s="14">
        <f>H17+H18+H19</f>
        <v>5636</v>
      </c>
      <c r="I16" s="14">
        <f>I17+I18+I19</f>
        <v>1733</v>
      </c>
      <c r="J16" s="14">
        <f>J17+J18+J19</f>
        <v>8110</v>
      </c>
      <c r="K16" s="14">
        <f>K17+K18+K19</f>
        <v>5513</v>
      </c>
      <c r="L16" s="14">
        <f>L17+L18+L19</f>
        <v>6626</v>
      </c>
      <c r="M16" s="14">
        <f t="shared" si="5"/>
        <v>2303</v>
      </c>
      <c r="N16" s="14">
        <f t="shared" si="5"/>
        <v>1146</v>
      </c>
      <c r="O16" s="12">
        <f t="shared" si="2"/>
        <v>67656</v>
      </c>
    </row>
    <row r="17" spans="1:26" ht="18.75" customHeight="1">
      <c r="A17" s="15" t="s">
        <v>16</v>
      </c>
      <c r="B17" s="14">
        <v>8160</v>
      </c>
      <c r="C17" s="14">
        <v>5684</v>
      </c>
      <c r="D17" s="14">
        <v>6436</v>
      </c>
      <c r="E17" s="14">
        <v>1003</v>
      </c>
      <c r="F17" s="14">
        <v>5580</v>
      </c>
      <c r="G17" s="14">
        <v>9306</v>
      </c>
      <c r="H17" s="14">
        <v>5577</v>
      </c>
      <c r="I17" s="14">
        <v>1711</v>
      </c>
      <c r="J17" s="14">
        <v>8022</v>
      </c>
      <c r="K17" s="14">
        <v>5433</v>
      </c>
      <c r="L17" s="14">
        <v>6534</v>
      </c>
      <c r="M17" s="14">
        <v>2262</v>
      </c>
      <c r="N17" s="14">
        <v>1123</v>
      </c>
      <c r="O17" s="12">
        <f t="shared" si="2"/>
        <v>66831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94</v>
      </c>
      <c r="C18" s="14">
        <v>48</v>
      </c>
      <c r="D18" s="14">
        <v>84</v>
      </c>
      <c r="E18" s="14">
        <v>7</v>
      </c>
      <c r="F18" s="14">
        <v>51</v>
      </c>
      <c r="G18" s="14">
        <v>73</v>
      </c>
      <c r="H18" s="14">
        <v>56</v>
      </c>
      <c r="I18" s="14">
        <v>19</v>
      </c>
      <c r="J18" s="14">
        <v>84</v>
      </c>
      <c r="K18" s="14">
        <v>73</v>
      </c>
      <c r="L18" s="14">
        <v>87</v>
      </c>
      <c r="M18" s="14">
        <v>35</v>
      </c>
      <c r="N18" s="14">
        <v>21</v>
      </c>
      <c r="O18" s="12">
        <f t="shared" si="2"/>
        <v>732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20</v>
      </c>
      <c r="C19" s="14">
        <v>8</v>
      </c>
      <c r="D19" s="14">
        <v>15</v>
      </c>
      <c r="E19" s="14">
        <v>4</v>
      </c>
      <c r="F19" s="14">
        <v>3</v>
      </c>
      <c r="G19" s="14">
        <v>13</v>
      </c>
      <c r="H19" s="14">
        <v>3</v>
      </c>
      <c r="I19" s="14">
        <v>3</v>
      </c>
      <c r="J19" s="14">
        <v>4</v>
      </c>
      <c r="K19" s="14">
        <v>7</v>
      </c>
      <c r="L19" s="14">
        <v>5</v>
      </c>
      <c r="M19" s="14">
        <v>6</v>
      </c>
      <c r="N19" s="14">
        <v>2</v>
      </c>
      <c r="O19" s="12">
        <f t="shared" si="2"/>
        <v>93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95009</v>
      </c>
      <c r="C20" s="18">
        <f>C21+C22+C23</f>
        <v>55326</v>
      </c>
      <c r="D20" s="18">
        <f>D21+D22+D23</f>
        <v>62522</v>
      </c>
      <c r="E20" s="18">
        <f>E21+E22+E23</f>
        <v>9635</v>
      </c>
      <c r="F20" s="18">
        <f aca="true" t="shared" si="6" ref="F20:N20">F21+F22+F23</f>
        <v>54034</v>
      </c>
      <c r="G20" s="18">
        <f t="shared" si="6"/>
        <v>79141</v>
      </c>
      <c r="H20" s="18">
        <f>H21+H22+H23</f>
        <v>59994</v>
      </c>
      <c r="I20" s="18">
        <f>I21+I22+I23</f>
        <v>16289</v>
      </c>
      <c r="J20" s="18">
        <f>J21+J22+J23</f>
        <v>79071</v>
      </c>
      <c r="K20" s="18">
        <f>K21+K22+K23</f>
        <v>51747</v>
      </c>
      <c r="L20" s="18">
        <f>L21+L22+L23</f>
        <v>71177</v>
      </c>
      <c r="M20" s="18">
        <f t="shared" si="6"/>
        <v>25400</v>
      </c>
      <c r="N20" s="18">
        <f t="shared" si="6"/>
        <v>14833</v>
      </c>
      <c r="O20" s="12">
        <f aca="true" t="shared" si="7" ref="O20:O26">SUM(B20:N20)</f>
        <v>674178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51801</v>
      </c>
      <c r="C21" s="14">
        <v>32293</v>
      </c>
      <c r="D21" s="14">
        <v>33022</v>
      </c>
      <c r="E21" s="14">
        <v>5436</v>
      </c>
      <c r="F21" s="14">
        <v>29699</v>
      </c>
      <c r="G21" s="14">
        <v>43545</v>
      </c>
      <c r="H21" s="14">
        <v>34536</v>
      </c>
      <c r="I21" s="14">
        <v>9485</v>
      </c>
      <c r="J21" s="14">
        <v>43955</v>
      </c>
      <c r="K21" s="14">
        <v>28053</v>
      </c>
      <c r="L21" s="14">
        <v>36456</v>
      </c>
      <c r="M21" s="14">
        <v>13169</v>
      </c>
      <c r="N21" s="14">
        <v>7503</v>
      </c>
      <c r="O21" s="12">
        <f t="shared" si="7"/>
        <v>368953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41859</v>
      </c>
      <c r="C22" s="14">
        <v>21950</v>
      </c>
      <c r="D22" s="14">
        <v>28744</v>
      </c>
      <c r="E22" s="14">
        <v>4022</v>
      </c>
      <c r="F22" s="14">
        <v>23464</v>
      </c>
      <c r="G22" s="14">
        <v>33782</v>
      </c>
      <c r="H22" s="14">
        <v>24580</v>
      </c>
      <c r="I22" s="14">
        <v>6579</v>
      </c>
      <c r="J22" s="14">
        <v>34144</v>
      </c>
      <c r="K22" s="14">
        <v>22837</v>
      </c>
      <c r="L22" s="14">
        <v>33796</v>
      </c>
      <c r="M22" s="14">
        <v>11846</v>
      </c>
      <c r="N22" s="14">
        <v>7107</v>
      </c>
      <c r="O22" s="12">
        <f t="shared" si="7"/>
        <v>294710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1349</v>
      </c>
      <c r="C23" s="14">
        <v>1083</v>
      </c>
      <c r="D23" s="14">
        <v>756</v>
      </c>
      <c r="E23" s="14">
        <v>177</v>
      </c>
      <c r="F23" s="14">
        <v>871</v>
      </c>
      <c r="G23" s="14">
        <v>1814</v>
      </c>
      <c r="H23" s="14">
        <v>878</v>
      </c>
      <c r="I23" s="14">
        <v>225</v>
      </c>
      <c r="J23" s="14">
        <v>972</v>
      </c>
      <c r="K23" s="14">
        <v>857</v>
      </c>
      <c r="L23" s="14">
        <v>925</v>
      </c>
      <c r="M23" s="14">
        <v>385</v>
      </c>
      <c r="N23" s="14">
        <v>223</v>
      </c>
      <c r="O23" s="12">
        <f t="shared" si="7"/>
        <v>10515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93976</v>
      </c>
      <c r="C24" s="14">
        <f>C25+C26</f>
        <v>69027</v>
      </c>
      <c r="D24" s="14">
        <f>D25+D26</f>
        <v>75293</v>
      </c>
      <c r="E24" s="14">
        <f>E25+E26</f>
        <v>13608</v>
      </c>
      <c r="F24" s="14">
        <f aca="true" t="shared" si="8" ref="F24:N24">F25+F26</f>
        <v>66924</v>
      </c>
      <c r="G24" s="14">
        <f t="shared" si="8"/>
        <v>100585</v>
      </c>
      <c r="H24" s="14">
        <f>H25+H26</f>
        <v>64865</v>
      </c>
      <c r="I24" s="14">
        <f>I25+I26</f>
        <v>17661</v>
      </c>
      <c r="J24" s="14">
        <f>J25+J26</f>
        <v>72178</v>
      </c>
      <c r="K24" s="14">
        <f>K25+K26</f>
        <v>56667</v>
      </c>
      <c r="L24" s="14">
        <f>L25+L26</f>
        <v>54880</v>
      </c>
      <c r="M24" s="14">
        <f t="shared" si="8"/>
        <v>18221</v>
      </c>
      <c r="N24" s="14">
        <f t="shared" si="8"/>
        <v>10295</v>
      </c>
      <c r="O24" s="12">
        <f t="shared" si="7"/>
        <v>714180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54062</v>
      </c>
      <c r="C25" s="14">
        <v>44201</v>
      </c>
      <c r="D25" s="14">
        <v>46433</v>
      </c>
      <c r="E25" s="14">
        <v>9118</v>
      </c>
      <c r="F25" s="14">
        <v>42462</v>
      </c>
      <c r="G25" s="14">
        <v>66257</v>
      </c>
      <c r="H25" s="14">
        <v>42937</v>
      </c>
      <c r="I25" s="14">
        <v>12436</v>
      </c>
      <c r="J25" s="14">
        <v>41050</v>
      </c>
      <c r="K25" s="14">
        <v>35661</v>
      </c>
      <c r="L25" s="14">
        <v>32157</v>
      </c>
      <c r="M25" s="14">
        <v>10858</v>
      </c>
      <c r="N25" s="14">
        <v>5546</v>
      </c>
      <c r="O25" s="12">
        <f t="shared" si="7"/>
        <v>443178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39914</v>
      </c>
      <c r="C26" s="14">
        <v>24826</v>
      </c>
      <c r="D26" s="14">
        <v>28860</v>
      </c>
      <c r="E26" s="14">
        <v>4490</v>
      </c>
      <c r="F26" s="14">
        <v>24462</v>
      </c>
      <c r="G26" s="14">
        <v>34328</v>
      </c>
      <c r="H26" s="14">
        <v>21928</v>
      </c>
      <c r="I26" s="14">
        <v>5225</v>
      </c>
      <c r="J26" s="14">
        <v>31128</v>
      </c>
      <c r="K26" s="14">
        <v>21006</v>
      </c>
      <c r="L26" s="14">
        <v>22723</v>
      </c>
      <c r="M26" s="14">
        <v>7363</v>
      </c>
      <c r="N26" s="14">
        <v>4749</v>
      </c>
      <c r="O26" s="12">
        <f t="shared" si="7"/>
        <v>271002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743248.6327980801</v>
      </c>
      <c r="C36" s="60">
        <f aca="true" t="shared" si="11" ref="C36:N36">C37+C38+C39+C40</f>
        <v>541455.683083</v>
      </c>
      <c r="D36" s="60">
        <f t="shared" si="11"/>
        <v>545030.51394905</v>
      </c>
      <c r="E36" s="60">
        <f t="shared" si="11"/>
        <v>124776.53207999999</v>
      </c>
      <c r="F36" s="60">
        <f t="shared" si="11"/>
        <v>517610.66176449996</v>
      </c>
      <c r="G36" s="60">
        <f t="shared" si="11"/>
        <v>619242.3736</v>
      </c>
      <c r="H36" s="60">
        <f t="shared" si="11"/>
        <v>514483.06349999993</v>
      </c>
      <c r="I36" s="60">
        <f>I37+I38+I39+I40</f>
        <v>143953.0991382</v>
      </c>
      <c r="J36" s="60">
        <f>J37+J38+J39+J40</f>
        <v>625214.3100688</v>
      </c>
      <c r="K36" s="60">
        <f>K37+K38+K39+K40</f>
        <v>539832.1381811</v>
      </c>
      <c r="L36" s="60">
        <f>L37+L38+L39+L40</f>
        <v>564843.7280499199</v>
      </c>
      <c r="M36" s="60">
        <f t="shared" si="11"/>
        <v>272754.75059570995</v>
      </c>
      <c r="N36" s="60">
        <f t="shared" si="11"/>
        <v>142646.61721728</v>
      </c>
      <c r="O36" s="60">
        <f>O37+O38+O39+O40</f>
        <v>5895092.10402564</v>
      </c>
    </row>
    <row r="37" spans="1:15" ht="18.75" customHeight="1">
      <c r="A37" s="57" t="s">
        <v>50</v>
      </c>
      <c r="B37" s="54">
        <f aca="true" t="shared" si="12" ref="B37:N37">B29*B7</f>
        <v>737511.3504000001</v>
      </c>
      <c r="C37" s="54">
        <f t="shared" si="12"/>
        <v>536470.7224000001</v>
      </c>
      <c r="D37" s="54">
        <f t="shared" si="12"/>
        <v>534269.7042</v>
      </c>
      <c r="E37" s="54">
        <f t="shared" si="12"/>
        <v>124412.60999999999</v>
      </c>
      <c r="F37" s="54">
        <f t="shared" si="12"/>
        <v>514110.59699999995</v>
      </c>
      <c r="G37" s="54">
        <f t="shared" si="12"/>
        <v>614299.5993</v>
      </c>
      <c r="H37" s="54">
        <f t="shared" si="12"/>
        <v>510099.4395</v>
      </c>
      <c r="I37" s="54">
        <f>I29*I7</f>
        <v>143674.5153</v>
      </c>
      <c r="J37" s="54">
        <f>J29*J7</f>
        <v>617465.264</v>
      </c>
      <c r="K37" s="54">
        <f>K29*K7</f>
        <v>525388.5978</v>
      </c>
      <c r="L37" s="54">
        <f>L29*L7</f>
        <v>556855.2284</v>
      </c>
      <c r="M37" s="54">
        <f t="shared" si="12"/>
        <v>269830.7955</v>
      </c>
      <c r="N37" s="54">
        <f t="shared" si="12"/>
        <v>142342.0659</v>
      </c>
      <c r="O37" s="56">
        <f>SUM(B37:N37)</f>
        <v>5826730.4897</v>
      </c>
    </row>
    <row r="38" spans="1:15" ht="18.75" customHeight="1">
      <c r="A38" s="57" t="s">
        <v>51</v>
      </c>
      <c r="B38" s="54">
        <f aca="true" t="shared" si="13" ref="B38:N38">B30*B7</f>
        <v>-2178.29760192</v>
      </c>
      <c r="C38" s="54">
        <f t="shared" si="13"/>
        <v>-1431.019317</v>
      </c>
      <c r="D38" s="54">
        <f t="shared" si="13"/>
        <v>-1587.1802509499998</v>
      </c>
      <c r="E38" s="54">
        <f t="shared" si="13"/>
        <v>-282.35792</v>
      </c>
      <c r="F38" s="54">
        <f t="shared" si="13"/>
        <v>-1498.5052355</v>
      </c>
      <c r="G38" s="54">
        <f t="shared" si="13"/>
        <v>-1811.0457000000001</v>
      </c>
      <c r="H38" s="54">
        <f t="shared" si="13"/>
        <v>-1366.316</v>
      </c>
      <c r="I38" s="54">
        <f>I30*I7</f>
        <v>-376.25616180000003</v>
      </c>
      <c r="J38" s="54">
        <f>J30*J7</f>
        <v>-1709.9639312</v>
      </c>
      <c r="K38" s="54">
        <f>K30*K7</f>
        <v>-1386.9396189000001</v>
      </c>
      <c r="L38" s="54">
        <f>L30*L7</f>
        <v>-1506.57035008</v>
      </c>
      <c r="M38" s="54">
        <f t="shared" si="13"/>
        <v>-685.25490429</v>
      </c>
      <c r="N38" s="54">
        <f t="shared" si="13"/>
        <v>-414.48868272</v>
      </c>
      <c r="O38" s="25">
        <f>SUM(B38:N38)</f>
        <v>-16234.19567436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13711.88</v>
      </c>
      <c r="L40" s="54">
        <v>6892.83</v>
      </c>
      <c r="M40" s="54">
        <v>2338.05</v>
      </c>
      <c r="N40" s="54">
        <v>0</v>
      </c>
      <c r="O40" s="56">
        <f>SUM(B40:N40)</f>
        <v>59159.770000000004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-80512</v>
      </c>
      <c r="C42" s="25">
        <f aca="true" t="shared" si="15" ref="C42:N42">+C43+C46+C58+C59</f>
        <v>-77412</v>
      </c>
      <c r="D42" s="25">
        <f t="shared" si="15"/>
        <v>-61432</v>
      </c>
      <c r="E42" s="25">
        <f t="shared" si="15"/>
        <v>-9344</v>
      </c>
      <c r="F42" s="25">
        <f t="shared" si="15"/>
        <v>-52544</v>
      </c>
      <c r="G42" s="25">
        <f t="shared" si="15"/>
        <v>-88688</v>
      </c>
      <c r="H42" s="25">
        <f t="shared" si="15"/>
        <v>-75420</v>
      </c>
      <c r="I42" s="25">
        <f>+I43+I46+I58+I59</f>
        <v>-22016</v>
      </c>
      <c r="J42" s="25">
        <f>+J43+J46+J58+J59</f>
        <v>-53800</v>
      </c>
      <c r="K42" s="25">
        <f>+K43+K46+K58+K59</f>
        <v>-63904</v>
      </c>
      <c r="L42" s="25">
        <f>+L43+L46+L58+L59</f>
        <v>-46556</v>
      </c>
      <c r="M42" s="25">
        <f t="shared" si="15"/>
        <v>-27184</v>
      </c>
      <c r="N42" s="25">
        <f t="shared" si="15"/>
        <v>-16460</v>
      </c>
      <c r="O42" s="25">
        <f>+O43+O46+O58+O59</f>
        <v>-675272</v>
      </c>
    </row>
    <row r="43" spans="1:15" ht="18.75" customHeight="1">
      <c r="A43" s="17" t="s">
        <v>55</v>
      </c>
      <c r="B43" s="26">
        <f>B44+B45</f>
        <v>-80512</v>
      </c>
      <c r="C43" s="26">
        <f>C44+C45</f>
        <v>-77412</v>
      </c>
      <c r="D43" s="26">
        <f>D44+D45</f>
        <v>-60432</v>
      </c>
      <c r="E43" s="26">
        <f>E44+E45</f>
        <v>-9344</v>
      </c>
      <c r="F43" s="26">
        <f aca="true" t="shared" si="16" ref="F43:N43">F44+F45</f>
        <v>-51544</v>
      </c>
      <c r="G43" s="26">
        <f t="shared" si="16"/>
        <v>-88188</v>
      </c>
      <c r="H43" s="26">
        <f t="shared" si="16"/>
        <v>-75420</v>
      </c>
      <c r="I43" s="26">
        <f>I44+I45</f>
        <v>-21016</v>
      </c>
      <c r="J43" s="26">
        <f>J44+J45</f>
        <v>-53800</v>
      </c>
      <c r="K43" s="26">
        <f>K44+K45</f>
        <v>-63904</v>
      </c>
      <c r="L43" s="26">
        <f>L44+L45</f>
        <v>-46556</v>
      </c>
      <c r="M43" s="26">
        <f t="shared" si="16"/>
        <v>-27184</v>
      </c>
      <c r="N43" s="26">
        <f t="shared" si="16"/>
        <v>-16460</v>
      </c>
      <c r="O43" s="25">
        <f aca="true" t="shared" si="17" ref="O43:O59">SUM(B43:N43)</f>
        <v>-671772</v>
      </c>
    </row>
    <row r="44" spans="1:26" ht="18.75" customHeight="1">
      <c r="A44" s="13" t="s">
        <v>56</v>
      </c>
      <c r="B44" s="20">
        <f>ROUND(-B9*$D$3,2)</f>
        <v>-80512</v>
      </c>
      <c r="C44" s="20">
        <f>ROUND(-C9*$D$3,2)</f>
        <v>-77412</v>
      </c>
      <c r="D44" s="20">
        <f>ROUND(-D9*$D$3,2)</f>
        <v>-60432</v>
      </c>
      <c r="E44" s="20">
        <f>ROUND(-E9*$D$3,2)</f>
        <v>-9344</v>
      </c>
      <c r="F44" s="20">
        <f aca="true" t="shared" si="18" ref="F44:N44">ROUND(-F9*$D$3,2)</f>
        <v>-51544</v>
      </c>
      <c r="G44" s="20">
        <f t="shared" si="18"/>
        <v>-88188</v>
      </c>
      <c r="H44" s="20">
        <f t="shared" si="18"/>
        <v>-75420</v>
      </c>
      <c r="I44" s="20">
        <f>ROUND(-I9*$D$3,2)</f>
        <v>-21016</v>
      </c>
      <c r="J44" s="20">
        <f>ROUND(-J9*$D$3,2)</f>
        <v>-53800</v>
      </c>
      <c r="K44" s="20">
        <f>ROUND(-K9*$D$3,2)</f>
        <v>-63904</v>
      </c>
      <c r="L44" s="20">
        <f>ROUND(-L9*$D$3,2)</f>
        <v>-46556</v>
      </c>
      <c r="M44" s="20">
        <f t="shared" si="18"/>
        <v>-27184</v>
      </c>
      <c r="N44" s="20">
        <f t="shared" si="18"/>
        <v>-16460</v>
      </c>
      <c r="O44" s="46">
        <f t="shared" si="17"/>
        <v>-671772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662736.6327980801</v>
      </c>
      <c r="C61" s="29">
        <f t="shared" si="21"/>
        <v>464043.683083</v>
      </c>
      <c r="D61" s="29">
        <f t="shared" si="21"/>
        <v>483598.51394905</v>
      </c>
      <c r="E61" s="29">
        <f t="shared" si="21"/>
        <v>115432.53207999999</v>
      </c>
      <c r="F61" s="29">
        <f t="shared" si="21"/>
        <v>465066.66176449996</v>
      </c>
      <c r="G61" s="29">
        <f t="shared" si="21"/>
        <v>530554.3736</v>
      </c>
      <c r="H61" s="29">
        <f t="shared" si="21"/>
        <v>439063.06349999993</v>
      </c>
      <c r="I61" s="29">
        <f t="shared" si="21"/>
        <v>121937.09913819999</v>
      </c>
      <c r="J61" s="29">
        <f>+J36+J42</f>
        <v>571414.3100688</v>
      </c>
      <c r="K61" s="29">
        <f>+K36+K42</f>
        <v>475928.1381811</v>
      </c>
      <c r="L61" s="29">
        <f>+L36+L42</f>
        <v>518287.72804991994</v>
      </c>
      <c r="M61" s="29">
        <f t="shared" si="21"/>
        <v>245570.75059570995</v>
      </c>
      <c r="N61" s="29">
        <f t="shared" si="21"/>
        <v>126186.61721728</v>
      </c>
      <c r="O61" s="29">
        <f>SUM(B61:N61)</f>
        <v>5219820.1040256405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662736.63</v>
      </c>
      <c r="C64" s="36">
        <f aca="true" t="shared" si="22" ref="C64:N64">SUM(C65:C78)</f>
        <v>464043.68000000005</v>
      </c>
      <c r="D64" s="36">
        <f t="shared" si="22"/>
        <v>483598.51</v>
      </c>
      <c r="E64" s="36">
        <f t="shared" si="22"/>
        <v>115432.53</v>
      </c>
      <c r="F64" s="36">
        <f t="shared" si="22"/>
        <v>465066.66</v>
      </c>
      <c r="G64" s="36">
        <f t="shared" si="22"/>
        <v>530554.37</v>
      </c>
      <c r="H64" s="36">
        <f t="shared" si="22"/>
        <v>439063.06</v>
      </c>
      <c r="I64" s="36">
        <f t="shared" si="22"/>
        <v>121937.1</v>
      </c>
      <c r="J64" s="36">
        <f t="shared" si="22"/>
        <v>571414.32</v>
      </c>
      <c r="K64" s="36">
        <f t="shared" si="22"/>
        <v>475928.14</v>
      </c>
      <c r="L64" s="36">
        <f t="shared" si="22"/>
        <v>518287.73</v>
      </c>
      <c r="M64" s="36">
        <f t="shared" si="22"/>
        <v>245570.76</v>
      </c>
      <c r="N64" s="36">
        <f t="shared" si="22"/>
        <v>126186.62</v>
      </c>
      <c r="O64" s="29">
        <f>SUM(O65:O78)</f>
        <v>5219820.11</v>
      </c>
    </row>
    <row r="65" spans="1:16" ht="18.75" customHeight="1">
      <c r="A65" s="17" t="s">
        <v>70</v>
      </c>
      <c r="B65" s="36">
        <v>124114.3</v>
      </c>
      <c r="C65" s="36">
        <v>133280.23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257394.53000000003</v>
      </c>
      <c r="P65"/>
    </row>
    <row r="66" spans="1:16" ht="18.75" customHeight="1">
      <c r="A66" s="17" t="s">
        <v>71</v>
      </c>
      <c r="B66" s="36">
        <v>538622.33</v>
      </c>
      <c r="C66" s="36">
        <v>330763.45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869385.78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483598.51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483598.51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115432.53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115432.53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465066.66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465066.66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530554.37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530554.37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439063.06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439063.06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121937.1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121937.1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571414.32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571414.32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475928.14</v>
      </c>
      <c r="L74" s="35">
        <v>0</v>
      </c>
      <c r="M74" s="35">
        <v>0</v>
      </c>
      <c r="N74" s="35">
        <v>0</v>
      </c>
      <c r="O74" s="29">
        <f t="shared" si="23"/>
        <v>475928.14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518287.73</v>
      </c>
      <c r="M75" s="35">
        <v>0</v>
      </c>
      <c r="N75" s="61">
        <v>0</v>
      </c>
      <c r="O75" s="26">
        <f t="shared" si="23"/>
        <v>518287.73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245570.76</v>
      </c>
      <c r="N76" s="35">
        <v>0</v>
      </c>
      <c r="O76" s="29">
        <f t="shared" si="23"/>
        <v>245570.76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126186.62</v>
      </c>
      <c r="O77" s="26">
        <f t="shared" si="23"/>
        <v>126186.62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2.3576690383354615</v>
      </c>
      <c r="C82" s="44">
        <v>2.5059708907195266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2.0495866932710447</v>
      </c>
      <c r="C83" s="44">
        <v>2.101143490371806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1.870207894751924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2.7758961530589543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2.184112570599092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1.7322967826598743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2.0942920404942926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2.1424461481180512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2.0567830723208345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2.4147581350078258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2.3147455549237064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2.90780025802671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2.519679529741932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2018-05-07T19:17:16Z</dcterms:modified>
  <cp:category/>
  <cp:version/>
  <cp:contentType/>
  <cp:contentStatus/>
</cp:coreProperties>
</file>