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<sst xmlns="http://schemas.openxmlformats.org/spreadsheetml/2006/main" count="112" uniqueCount="110">
  <si>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</si>
  <si>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</si>
  <si>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</si>
  <si>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</si>
  <si>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</si>
  <si>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</si>
  <si>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</si>
  <si>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</si>
  <si>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</si>
  <si>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</si>
  <si>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</si>
  <si>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</si>
  <si>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</si>
  <si>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</si>
  <si>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</si>
  <si>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</si>
  <si>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</si>
  <si>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</si>
  <si>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</si>
  <si>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</si>
  <si>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</si>
  <si>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</si>
  <si>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</si>
  <si>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</si>
  <si>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</si>
  <si>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</si>
  <si>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</si>
  <si>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</si>
  <si>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</si>
  <si>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</si>
  <si>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</si>
  <si>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</si>
  <si>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</si>
  <si>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</si>
  <si>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</si>
  <si>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</si>
  <si>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</si>
  <si>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</si>
  <si>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</si>
  <si>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</si>
  <si>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</si>
  <si>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</si>
  <si>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</si>
  <si>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</si>
  <si>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</si>
  <si>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</si>
  <si>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</si>
  <si>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</si>
  <si>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</si>
  <si>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</si>
  <si>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</si>
  <si>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</si>
  <si>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</si>
  <si>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</si>
  <si>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</si>
  <si>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</si>
  <si>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</si>
  <si>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</si>
  <si>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</si>
  <si>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</si>
  <si>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</si>
  <si>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</si>
  <si>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</si>
  <si>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</si>
  <si>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</si>
  <si>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</si>
  <si>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</si>
  <si>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</si>
  <si>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</si>
  <si>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</si>
  <si>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</si>
  <si>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</si>
  <si>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</si>
  <si>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</si>
  <si>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</si>
  <si>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</si>
  <si>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</si>
  <si>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</si>
  <si>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</si>
  <si>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</si>
  <si>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</si>
  <si>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</si>
  <si>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</si>
  <si>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</si>
  <si>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</si>
  <si>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</si>
  <si>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</si>
  <si>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</si>
  <si>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</si>
  <si>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</si>
  <si>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</si>
  <si>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</si>
  <si>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</si>
  <si>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</si>
  <si>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</si>
  <si>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</si>
  <si>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</si>
  <si>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</si>
  <si>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</si>
  <si>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</si>
  <si>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</si>
  <si>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</si>
  <si>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</si>
  <si>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</si>
  <si>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</si>
  <si>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</si>
  <si>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</si>
  <si>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</si>
  <si>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</si>
  <si>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26/04/18 - VENCIMENTO 04/05/18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</si>
</sst>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517288</v>
      </c>
      <c r="C7" s="10">
        <f>C8+C20+C24</f>
        <v>390416</v>
      </c>
      <c r="D7" s="10">
        <f>D8+D20+D24</f>
        <v>387936</v>
      </c>
      <c r="E7" s="10">
        <f>E8+E20+E24</f>
        <v>63697</v>
      </c>
      <c r="F7" s="10">
        <f aca="true" t="shared" si="0" ref="F7:N7">F8+F20+F24</f>
        <v>331787</v>
      </c>
      <c r="G7" s="10">
        <f t="shared" si="0"/>
        <v>530855</v>
      </c>
      <c r="H7" s="10">
        <f>H8+H20+H24</f>
        <v>374576</v>
      </c>
      <c r="I7" s="10">
        <f>I8+I20+I24</f>
        <v>104975</v>
      </c>
      <c r="J7" s="10">
        <f>J8+J20+J24</f>
        <v>398786</v>
      </c>
      <c r="K7" s="10">
        <f>K8+K20+K24</f>
        <v>315458</v>
      </c>
      <c r="L7" s="10">
        <f>L8+L20+L24</f>
        <v>315396</v>
      </c>
      <c r="M7" s="10">
        <f t="shared" si="0"/>
        <v>158169</v>
      </c>
      <c r="N7" s="10">
        <f t="shared" si="0"/>
        <v>94164</v>
      </c>
      <c r="O7" s="10">
        <f>+O8+O20+O24</f>
        <v>3983503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222742</v>
      </c>
      <c r="C8" s="12">
        <f>+C9+C12+C16</f>
        <v>179947</v>
      </c>
      <c r="D8" s="12">
        <f>+D9+D12+D16</f>
        <v>194236</v>
      </c>
      <c r="E8" s="12">
        <f>+E9+E12+E16</f>
        <v>28732</v>
      </c>
      <c r="F8" s="12">
        <f aca="true" t="shared" si="1" ref="F8:N8">+F9+F12+F16</f>
        <v>155040</v>
      </c>
      <c r="G8" s="12">
        <f t="shared" si="1"/>
        <v>253456</v>
      </c>
      <c r="H8" s="12">
        <f>+H9+H12+H16</f>
        <v>171969</v>
      </c>
      <c r="I8" s="12">
        <f>+I9+I12+I16</f>
        <v>50390</v>
      </c>
      <c r="J8" s="12">
        <f>+J9+J12+J16</f>
        <v>189335</v>
      </c>
      <c r="K8" s="12">
        <f>+K9+K12+K16</f>
        <v>149265</v>
      </c>
      <c r="L8" s="12">
        <f>+L9+L12+L16</f>
        <v>138599</v>
      </c>
      <c r="M8" s="12">
        <f t="shared" si="1"/>
        <v>79988</v>
      </c>
      <c r="N8" s="12">
        <f t="shared" si="1"/>
        <v>49363</v>
      </c>
      <c r="O8" s="12">
        <f>SUM(B8:N8)</f>
        <v>1863062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20250</v>
      </c>
      <c r="C9" s="14">
        <v>21066</v>
      </c>
      <c r="D9" s="14">
        <v>13844</v>
      </c>
      <c r="E9" s="14">
        <v>2362</v>
      </c>
      <c r="F9" s="14">
        <v>12056</v>
      </c>
      <c r="G9" s="14">
        <v>22147</v>
      </c>
      <c r="H9" s="14">
        <v>20085</v>
      </c>
      <c r="I9" s="14">
        <v>5902</v>
      </c>
      <c r="J9" s="14">
        <v>10857</v>
      </c>
      <c r="K9" s="14">
        <v>16630</v>
      </c>
      <c r="L9" s="14">
        <v>10112</v>
      </c>
      <c r="M9" s="14">
        <v>8659</v>
      </c>
      <c r="N9" s="14">
        <v>5637</v>
      </c>
      <c r="O9" s="12">
        <f aca="true" t="shared" si="2" ref="O9:O19">SUM(B9:N9)</f>
        <v>169607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20250</v>
      </c>
      <c r="C10" s="14">
        <f>+C9-C11</f>
        <v>21066</v>
      </c>
      <c r="D10" s="14">
        <f>+D9-D11</f>
        <v>13844</v>
      </c>
      <c r="E10" s="14">
        <f>+E9-E11</f>
        <v>2362</v>
      </c>
      <c r="F10" s="14">
        <f aca="true" t="shared" si="3" ref="F10:N10">+F9-F11</f>
        <v>12056</v>
      </c>
      <c r="G10" s="14">
        <f t="shared" si="3"/>
        <v>22147</v>
      </c>
      <c r="H10" s="14">
        <f>+H9-H11</f>
        <v>20085</v>
      </c>
      <c r="I10" s="14">
        <f>+I9-I11</f>
        <v>5902</v>
      </c>
      <c r="J10" s="14">
        <f>+J9-J11</f>
        <v>10857</v>
      </c>
      <c r="K10" s="14">
        <f>+K9-K11</f>
        <v>16630</v>
      </c>
      <c r="L10" s="14">
        <f>+L9-L11</f>
        <v>10112</v>
      </c>
      <c r="M10" s="14">
        <f t="shared" si="3"/>
        <v>8659</v>
      </c>
      <c r="N10" s="14">
        <f t="shared" si="3"/>
        <v>5637</v>
      </c>
      <c r="O10" s="12">
        <f t="shared" si="2"/>
        <v>169607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192165</v>
      </c>
      <c r="C12" s="14">
        <f>C13+C14+C15</f>
        <v>150834</v>
      </c>
      <c r="D12" s="14">
        <f>D13+D14+D15</f>
        <v>172314</v>
      </c>
      <c r="E12" s="14">
        <f>E13+E14+E15</f>
        <v>25131</v>
      </c>
      <c r="F12" s="14">
        <f aca="true" t="shared" si="4" ref="F12:N12">F13+F14+F15</f>
        <v>135702</v>
      </c>
      <c r="G12" s="14">
        <f t="shared" si="4"/>
        <v>218726</v>
      </c>
      <c r="H12" s="14">
        <f>H13+H14+H15</f>
        <v>144182</v>
      </c>
      <c r="I12" s="14">
        <f>I13+I14+I15</f>
        <v>42245</v>
      </c>
      <c r="J12" s="14">
        <f>J13+J14+J15</f>
        <v>168591</v>
      </c>
      <c r="K12" s="14">
        <f>K13+K14+K15</f>
        <v>125726</v>
      </c>
      <c r="L12" s="14">
        <f>L13+L14+L15</f>
        <v>121043</v>
      </c>
      <c r="M12" s="14">
        <f t="shared" si="4"/>
        <v>67941</v>
      </c>
      <c r="N12" s="14">
        <f t="shared" si="4"/>
        <v>41980</v>
      </c>
      <c r="O12" s="12">
        <f t="shared" si="2"/>
        <v>1606580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98423</v>
      </c>
      <c r="C13" s="14">
        <v>77004</v>
      </c>
      <c r="D13" s="14">
        <v>85703</v>
      </c>
      <c r="E13" s="14">
        <v>12917</v>
      </c>
      <c r="F13" s="14">
        <v>67521</v>
      </c>
      <c r="G13" s="14">
        <v>110011</v>
      </c>
      <c r="H13" s="14">
        <v>76148</v>
      </c>
      <c r="I13" s="14">
        <v>22400</v>
      </c>
      <c r="J13" s="14">
        <v>87846</v>
      </c>
      <c r="K13" s="14">
        <v>63979</v>
      </c>
      <c r="L13" s="14">
        <v>60744</v>
      </c>
      <c r="M13" s="14">
        <v>33447</v>
      </c>
      <c r="N13" s="14">
        <v>20160</v>
      </c>
      <c r="O13" s="12">
        <f t="shared" si="2"/>
        <v>816303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87497</v>
      </c>
      <c r="C14" s="14">
        <v>65949</v>
      </c>
      <c r="D14" s="14">
        <v>82390</v>
      </c>
      <c r="E14" s="14">
        <v>11135</v>
      </c>
      <c r="F14" s="14">
        <v>62452</v>
      </c>
      <c r="G14" s="14">
        <v>97647</v>
      </c>
      <c r="H14" s="14">
        <v>61670</v>
      </c>
      <c r="I14" s="14">
        <v>18040</v>
      </c>
      <c r="J14" s="14">
        <v>76690</v>
      </c>
      <c r="K14" s="14">
        <v>57002</v>
      </c>
      <c r="L14" s="14">
        <v>56736</v>
      </c>
      <c r="M14" s="14">
        <v>31926</v>
      </c>
      <c r="N14" s="14">
        <v>20552</v>
      </c>
      <c r="O14" s="12">
        <f t="shared" si="2"/>
        <v>729686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6245</v>
      </c>
      <c r="C15" s="14">
        <v>7881</v>
      </c>
      <c r="D15" s="14">
        <v>4221</v>
      </c>
      <c r="E15" s="14">
        <v>1079</v>
      </c>
      <c r="F15" s="14">
        <v>5729</v>
      </c>
      <c r="G15" s="14">
        <v>11068</v>
      </c>
      <c r="H15" s="14">
        <v>6364</v>
      </c>
      <c r="I15" s="14">
        <v>1805</v>
      </c>
      <c r="J15" s="14">
        <v>4055</v>
      </c>
      <c r="K15" s="14">
        <v>4745</v>
      </c>
      <c r="L15" s="14">
        <v>3563</v>
      </c>
      <c r="M15" s="14">
        <v>2568</v>
      </c>
      <c r="N15" s="14">
        <v>1268</v>
      </c>
      <c r="O15" s="12">
        <f t="shared" si="2"/>
        <v>60591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10327</v>
      </c>
      <c r="C16" s="14">
        <f>C17+C18+C19</f>
        <v>8047</v>
      </c>
      <c r="D16" s="14">
        <f>D17+D18+D19</f>
        <v>8078</v>
      </c>
      <c r="E16" s="14">
        <f>E17+E18+E19</f>
        <v>1239</v>
      </c>
      <c r="F16" s="14">
        <f aca="true" t="shared" si="5" ref="F16:N16">F17+F18+F19</f>
        <v>7282</v>
      </c>
      <c r="G16" s="14">
        <f t="shared" si="5"/>
        <v>12583</v>
      </c>
      <c r="H16" s="14">
        <f>H17+H18+H19</f>
        <v>7702</v>
      </c>
      <c r="I16" s="14">
        <f>I17+I18+I19</f>
        <v>2243</v>
      </c>
      <c r="J16" s="14">
        <f>J17+J18+J19</f>
        <v>9887</v>
      </c>
      <c r="K16" s="14">
        <f>K17+K18+K19</f>
        <v>6909</v>
      </c>
      <c r="L16" s="14">
        <f>L17+L18+L19</f>
        <v>7444</v>
      </c>
      <c r="M16" s="14">
        <f t="shared" si="5"/>
        <v>3388</v>
      </c>
      <c r="N16" s="14">
        <f t="shared" si="5"/>
        <v>1746</v>
      </c>
      <c r="O16" s="12">
        <f t="shared" si="2"/>
        <v>86875</v>
      </c>
    </row>
    <row r="17" spans="1:26" ht="18.75" customHeight="1">
      <c r="A17" s="15" t="s">
        <v>16</v>
      </c>
      <c r="B17" s="14">
        <v>10196</v>
      </c>
      <c r="C17" s="14">
        <v>7972</v>
      </c>
      <c r="D17" s="14">
        <v>7948</v>
      </c>
      <c r="E17" s="14">
        <v>1220</v>
      </c>
      <c r="F17" s="14">
        <v>7208</v>
      </c>
      <c r="G17" s="14">
        <v>12468</v>
      </c>
      <c r="H17" s="14">
        <v>7633</v>
      </c>
      <c r="I17" s="14">
        <v>2225</v>
      </c>
      <c r="J17" s="14">
        <v>9761</v>
      </c>
      <c r="K17" s="14">
        <v>6788</v>
      </c>
      <c r="L17" s="14">
        <v>7333</v>
      </c>
      <c r="M17" s="14">
        <v>3349</v>
      </c>
      <c r="N17" s="14">
        <v>1712</v>
      </c>
      <c r="O17" s="12">
        <f t="shared" si="2"/>
        <v>85813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107</v>
      </c>
      <c r="C18" s="14">
        <v>59</v>
      </c>
      <c r="D18" s="14">
        <v>111</v>
      </c>
      <c r="E18" s="14">
        <v>16</v>
      </c>
      <c r="F18" s="14">
        <v>67</v>
      </c>
      <c r="G18" s="14">
        <v>101</v>
      </c>
      <c r="H18" s="14">
        <v>62</v>
      </c>
      <c r="I18" s="14">
        <v>16</v>
      </c>
      <c r="J18" s="14">
        <v>106</v>
      </c>
      <c r="K18" s="14">
        <v>113</v>
      </c>
      <c r="L18" s="14">
        <v>99</v>
      </c>
      <c r="M18" s="14">
        <v>36</v>
      </c>
      <c r="N18" s="14">
        <v>30</v>
      </c>
      <c r="O18" s="12">
        <f t="shared" si="2"/>
        <v>923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24</v>
      </c>
      <c r="C19" s="14">
        <v>16</v>
      </c>
      <c r="D19" s="14">
        <v>19</v>
      </c>
      <c r="E19" s="14">
        <v>3</v>
      </c>
      <c r="F19" s="14">
        <v>7</v>
      </c>
      <c r="G19" s="14">
        <v>14</v>
      </c>
      <c r="H19" s="14">
        <v>7</v>
      </c>
      <c r="I19" s="14">
        <v>2</v>
      </c>
      <c r="J19" s="14">
        <v>20</v>
      </c>
      <c r="K19" s="14">
        <v>8</v>
      </c>
      <c r="L19" s="14">
        <v>12</v>
      </c>
      <c r="M19" s="14">
        <v>3</v>
      </c>
      <c r="N19" s="14">
        <v>4</v>
      </c>
      <c r="O19" s="12">
        <f t="shared" si="2"/>
        <v>139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141343</v>
      </c>
      <c r="C20" s="18">
        <f>C21+C22+C23</f>
        <v>89975</v>
      </c>
      <c r="D20" s="18">
        <f>D21+D22+D23</f>
        <v>82601</v>
      </c>
      <c r="E20" s="18">
        <f>E21+E22+E23</f>
        <v>13626</v>
      </c>
      <c r="F20" s="18">
        <f aca="true" t="shared" si="6" ref="F20:N20">F21+F22+F23</f>
        <v>73248</v>
      </c>
      <c r="G20" s="18">
        <f t="shared" si="6"/>
        <v>116817</v>
      </c>
      <c r="H20" s="18">
        <f>H21+H22+H23</f>
        <v>94556</v>
      </c>
      <c r="I20" s="18">
        <f>I21+I22+I23</f>
        <v>25682</v>
      </c>
      <c r="J20" s="18">
        <f>J21+J22+J23</f>
        <v>103988</v>
      </c>
      <c r="K20" s="18">
        <f>K21+K22+K23</f>
        <v>77276</v>
      </c>
      <c r="L20" s="18">
        <f>L21+L22+L23</f>
        <v>94744</v>
      </c>
      <c r="M20" s="18">
        <f t="shared" si="6"/>
        <v>44724</v>
      </c>
      <c r="N20" s="18">
        <f t="shared" si="6"/>
        <v>25500</v>
      </c>
      <c r="O20" s="12">
        <f aca="true" t="shared" si="7" ref="O20:O26">SUM(B20:N20)</f>
        <v>984080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79031</v>
      </c>
      <c r="C21" s="14">
        <v>53064</v>
      </c>
      <c r="D21" s="14">
        <v>47272</v>
      </c>
      <c r="E21" s="14">
        <v>8092</v>
      </c>
      <c r="F21" s="14">
        <v>41695</v>
      </c>
      <c r="G21" s="14">
        <v>68098</v>
      </c>
      <c r="H21" s="14">
        <v>56518</v>
      </c>
      <c r="I21" s="14">
        <v>15690</v>
      </c>
      <c r="J21" s="14">
        <v>60563</v>
      </c>
      <c r="K21" s="14">
        <v>44355</v>
      </c>
      <c r="L21" s="14">
        <v>51686</v>
      </c>
      <c r="M21" s="14">
        <v>24745</v>
      </c>
      <c r="N21" s="14">
        <v>13902</v>
      </c>
      <c r="O21" s="12">
        <f t="shared" si="7"/>
        <v>564711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59180</v>
      </c>
      <c r="C22" s="14">
        <v>34113</v>
      </c>
      <c r="D22" s="14">
        <v>33810</v>
      </c>
      <c r="E22" s="14">
        <v>5137</v>
      </c>
      <c r="F22" s="14">
        <v>29569</v>
      </c>
      <c r="G22" s="14">
        <v>45065</v>
      </c>
      <c r="H22" s="14">
        <v>35894</v>
      </c>
      <c r="I22" s="14">
        <v>9437</v>
      </c>
      <c r="J22" s="14">
        <v>41328</v>
      </c>
      <c r="K22" s="14">
        <v>31134</v>
      </c>
      <c r="L22" s="14">
        <v>41082</v>
      </c>
      <c r="M22" s="14">
        <v>18914</v>
      </c>
      <c r="N22" s="14">
        <v>11063</v>
      </c>
      <c r="O22" s="12">
        <f t="shared" si="7"/>
        <v>395726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3132</v>
      </c>
      <c r="C23" s="14">
        <v>2798</v>
      </c>
      <c r="D23" s="14">
        <v>1519</v>
      </c>
      <c r="E23" s="14">
        <v>397</v>
      </c>
      <c r="F23" s="14">
        <v>1984</v>
      </c>
      <c r="G23" s="14">
        <v>3654</v>
      </c>
      <c r="H23" s="14">
        <v>2144</v>
      </c>
      <c r="I23" s="14">
        <v>555</v>
      </c>
      <c r="J23" s="14">
        <v>2097</v>
      </c>
      <c r="K23" s="14">
        <v>1787</v>
      </c>
      <c r="L23" s="14">
        <v>1976</v>
      </c>
      <c r="M23" s="14">
        <v>1065</v>
      </c>
      <c r="N23" s="14">
        <v>535</v>
      </c>
      <c r="O23" s="12">
        <f t="shared" si="7"/>
        <v>23643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153203</v>
      </c>
      <c r="C24" s="14">
        <f>C25+C26</f>
        <v>120494</v>
      </c>
      <c r="D24" s="14">
        <f>D25+D26</f>
        <v>111099</v>
      </c>
      <c r="E24" s="14">
        <f>E25+E26</f>
        <v>21339</v>
      </c>
      <c r="F24" s="14">
        <f aca="true" t="shared" si="8" ref="F24:N24">F25+F26</f>
        <v>103499</v>
      </c>
      <c r="G24" s="14">
        <f t="shared" si="8"/>
        <v>160582</v>
      </c>
      <c r="H24" s="14">
        <f>H25+H26</f>
        <v>108051</v>
      </c>
      <c r="I24" s="14">
        <f>I25+I26</f>
        <v>28903</v>
      </c>
      <c r="J24" s="14">
        <f>J25+J26</f>
        <v>105463</v>
      </c>
      <c r="K24" s="14">
        <f>K25+K26</f>
        <v>88917</v>
      </c>
      <c r="L24" s="14">
        <f>L25+L26</f>
        <v>82053</v>
      </c>
      <c r="M24" s="14">
        <f t="shared" si="8"/>
        <v>33457</v>
      </c>
      <c r="N24" s="14">
        <f t="shared" si="8"/>
        <v>19301</v>
      </c>
      <c r="O24" s="12">
        <f t="shared" si="7"/>
        <v>1136361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75724</v>
      </c>
      <c r="C25" s="14">
        <v>65252</v>
      </c>
      <c r="D25" s="14">
        <v>59893</v>
      </c>
      <c r="E25" s="14">
        <v>12927</v>
      </c>
      <c r="F25" s="14">
        <v>56931</v>
      </c>
      <c r="G25" s="14">
        <v>92865</v>
      </c>
      <c r="H25" s="14">
        <v>63834</v>
      </c>
      <c r="I25" s="14">
        <v>18213</v>
      </c>
      <c r="J25" s="14">
        <v>52571</v>
      </c>
      <c r="K25" s="14">
        <v>50077</v>
      </c>
      <c r="L25" s="14">
        <v>41487</v>
      </c>
      <c r="M25" s="14">
        <v>17435</v>
      </c>
      <c r="N25" s="14">
        <v>8592</v>
      </c>
      <c r="O25" s="12">
        <f t="shared" si="7"/>
        <v>615801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77479</v>
      </c>
      <c r="C26" s="14">
        <v>55242</v>
      </c>
      <c r="D26" s="14">
        <v>51206</v>
      </c>
      <c r="E26" s="14">
        <v>8412</v>
      </c>
      <c r="F26" s="14">
        <v>46568</v>
      </c>
      <c r="G26" s="14">
        <v>67717</v>
      </c>
      <c r="H26" s="14">
        <v>44217</v>
      </c>
      <c r="I26" s="14">
        <v>10690</v>
      </c>
      <c r="J26" s="14">
        <v>52892</v>
      </c>
      <c r="K26" s="14">
        <v>38840</v>
      </c>
      <c r="L26" s="14">
        <v>40566</v>
      </c>
      <c r="M26" s="14">
        <v>16022</v>
      </c>
      <c r="N26" s="14">
        <v>10709</v>
      </c>
      <c r="O26" s="12">
        <f t="shared" si="7"/>
        <v>520560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1089619.3411924802</v>
      </c>
      <c r="C36" s="60">
        <f aca="true" t="shared" si="11" ref="C36:N36">C37+C38+C39+C40</f>
        <v>863195.799688</v>
      </c>
      <c r="D36" s="60">
        <f t="shared" si="11"/>
        <v>734936.9997968001</v>
      </c>
      <c r="E36" s="60">
        <f t="shared" si="11"/>
        <v>176546.71752479998</v>
      </c>
      <c r="F36" s="60">
        <f t="shared" si="11"/>
        <v>726616.0679433501</v>
      </c>
      <c r="G36" s="60">
        <f t="shared" si="11"/>
        <v>922372.5240000001</v>
      </c>
      <c r="H36" s="60">
        <f t="shared" si="11"/>
        <v>786778.3575999999</v>
      </c>
      <c r="I36" s="60">
        <f>I37+I38+I39+I40</f>
        <v>224535.04349500002</v>
      </c>
      <c r="J36" s="60">
        <f>J37+J38+J39+J40</f>
        <v>826297.0794747999</v>
      </c>
      <c r="K36" s="60">
        <f>K37+K38+K39+K40</f>
        <v>770527.0902094</v>
      </c>
      <c r="L36" s="60">
        <f>L37+L38+L39+L40</f>
        <v>736151.60850496</v>
      </c>
      <c r="M36" s="60">
        <f t="shared" si="11"/>
        <v>461371.08415166993</v>
      </c>
      <c r="N36" s="60">
        <f t="shared" si="11"/>
        <v>236786.16912384</v>
      </c>
      <c r="O36" s="60">
        <f>O37+O38+O39+O40</f>
        <v>8555733.882705102</v>
      </c>
    </row>
    <row r="37" spans="1:15" ht="18.75" customHeight="1">
      <c r="A37" s="57" t="s">
        <v>50</v>
      </c>
      <c r="B37" s="54">
        <f aca="true" t="shared" si="12" ref="B37:N37">B29*B7</f>
        <v>1084908.1224</v>
      </c>
      <c r="C37" s="54">
        <f t="shared" si="12"/>
        <v>859071.3664</v>
      </c>
      <c r="D37" s="54">
        <f t="shared" si="12"/>
        <v>724742.0352</v>
      </c>
      <c r="E37" s="54">
        <f t="shared" si="12"/>
        <v>176300.55659999998</v>
      </c>
      <c r="F37" s="54">
        <f t="shared" si="12"/>
        <v>723726.9831</v>
      </c>
      <c r="G37" s="54">
        <f t="shared" si="12"/>
        <v>918326.0645</v>
      </c>
      <c r="H37" s="54">
        <f t="shared" si="12"/>
        <v>783126.0432</v>
      </c>
      <c r="I37" s="54">
        <f>I29*I7</f>
        <v>224468.0425</v>
      </c>
      <c r="J37" s="54">
        <f>J29*J7</f>
        <v>819106.4439999999</v>
      </c>
      <c r="K37" s="54">
        <f>K29*K7</f>
        <v>760695.4212</v>
      </c>
      <c r="L37" s="54">
        <f>L29*L7</f>
        <v>728627.8392</v>
      </c>
      <c r="M37" s="54">
        <f t="shared" si="12"/>
        <v>458927.35349999997</v>
      </c>
      <c r="N37" s="54">
        <f t="shared" si="12"/>
        <v>236756.5452</v>
      </c>
      <c r="O37" s="56">
        <f>SUM(B37:N37)</f>
        <v>8498782.817000002</v>
      </c>
    </row>
    <row r="38" spans="1:15" ht="18.75" customHeight="1">
      <c r="A38" s="57" t="s">
        <v>51</v>
      </c>
      <c r="B38" s="54">
        <f aca="true" t="shared" si="13" ref="B38:N38">B30*B7</f>
        <v>-3204.36120752</v>
      </c>
      <c r="C38" s="54">
        <f t="shared" si="13"/>
        <v>-2291.546712</v>
      </c>
      <c r="D38" s="54">
        <f t="shared" si="13"/>
        <v>-2153.0254032</v>
      </c>
      <c r="E38" s="54">
        <f t="shared" si="13"/>
        <v>-400.1190752</v>
      </c>
      <c r="F38" s="54">
        <f t="shared" si="13"/>
        <v>-2109.48515665</v>
      </c>
      <c r="G38" s="54">
        <f t="shared" si="13"/>
        <v>-2707.3605000000002</v>
      </c>
      <c r="H38" s="54">
        <f t="shared" si="13"/>
        <v>-2097.6256</v>
      </c>
      <c r="I38" s="54">
        <f>I30*I7</f>
        <v>-587.839005</v>
      </c>
      <c r="J38" s="54">
        <f>J30*J7</f>
        <v>-2268.3745252</v>
      </c>
      <c r="K38" s="54">
        <f>K30*K7</f>
        <v>-2008.1109906000002</v>
      </c>
      <c r="L38" s="54">
        <f>L30*L7</f>
        <v>-1971.30069504</v>
      </c>
      <c r="M38" s="54">
        <f t="shared" si="13"/>
        <v>-1165.47934833</v>
      </c>
      <c r="N38" s="54">
        <f t="shared" si="13"/>
        <v>-689.41607616</v>
      </c>
      <c r="O38" s="25">
        <f>SUM(B38:N38)</f>
        <v>-23654.0442949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9721.18</v>
      </c>
      <c r="L40" s="54">
        <v>6892.83</v>
      </c>
      <c r="M40" s="54">
        <v>2338.05</v>
      </c>
      <c r="N40" s="54">
        <v>0</v>
      </c>
      <c r="O40" s="56">
        <f>SUM(B40:N40)</f>
        <v>55169.07000000001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-81269.6</v>
      </c>
      <c r="C42" s="25">
        <f aca="true" t="shared" si="15" ref="C42:N42">+C43+C46+C58+C59</f>
        <v>-84264</v>
      </c>
      <c r="D42" s="25">
        <f t="shared" si="15"/>
        <v>-56376</v>
      </c>
      <c r="E42" s="25">
        <f t="shared" si="15"/>
        <v>-9448</v>
      </c>
      <c r="F42" s="25">
        <f t="shared" si="15"/>
        <v>-53268</v>
      </c>
      <c r="G42" s="25">
        <f t="shared" si="15"/>
        <v>-89088</v>
      </c>
      <c r="H42" s="25">
        <f t="shared" si="15"/>
        <v>-80340</v>
      </c>
      <c r="I42" s="25">
        <f>+I43+I46+I58+I59</f>
        <v>-24608</v>
      </c>
      <c r="J42" s="25">
        <f>+J43+J46+J58+J59</f>
        <v>-43428</v>
      </c>
      <c r="K42" s="25">
        <f>+K43+K46+K58+K59</f>
        <v>-66520</v>
      </c>
      <c r="L42" s="25">
        <f>+L43+L46+L58+L59</f>
        <v>-40448</v>
      </c>
      <c r="M42" s="25">
        <f t="shared" si="15"/>
        <v>-34636</v>
      </c>
      <c r="N42" s="25">
        <f t="shared" si="15"/>
        <v>-22548</v>
      </c>
      <c r="O42" s="25">
        <f>+O43+O46+O58+O59</f>
        <v>-686241.6</v>
      </c>
    </row>
    <row r="43" spans="1:15" ht="18.75" customHeight="1">
      <c r="A43" s="17" t="s">
        <v>55</v>
      </c>
      <c r="B43" s="26">
        <f>B44+B45</f>
        <v>-81000</v>
      </c>
      <c r="C43" s="26">
        <f>C44+C45</f>
        <v>-84264</v>
      </c>
      <c r="D43" s="26">
        <f>D44+D45</f>
        <v>-55376</v>
      </c>
      <c r="E43" s="26">
        <f>E44+E45</f>
        <v>-9448</v>
      </c>
      <c r="F43" s="26">
        <f aca="true" t="shared" si="16" ref="F43:N43">F44+F45</f>
        <v>-48224</v>
      </c>
      <c r="G43" s="26">
        <f t="shared" si="16"/>
        <v>-88588</v>
      </c>
      <c r="H43" s="26">
        <f t="shared" si="16"/>
        <v>-80340</v>
      </c>
      <c r="I43" s="26">
        <f>I44+I45</f>
        <v>-23608</v>
      </c>
      <c r="J43" s="26">
        <f>J44+J45</f>
        <v>-43428</v>
      </c>
      <c r="K43" s="26">
        <f>K44+K45</f>
        <v>-66520</v>
      </c>
      <c r="L43" s="26">
        <f>L44+L45</f>
        <v>-40448</v>
      </c>
      <c r="M43" s="26">
        <f t="shared" si="16"/>
        <v>-34636</v>
      </c>
      <c r="N43" s="26">
        <f t="shared" si="16"/>
        <v>-22548</v>
      </c>
      <c r="O43" s="25">
        <f aca="true" t="shared" si="17" ref="O43:O59">SUM(B43:N43)</f>
        <v>-678428</v>
      </c>
    </row>
    <row r="44" spans="1:26" ht="18.75" customHeight="1">
      <c r="A44" s="13" t="s">
        <v>56</v>
      </c>
      <c r="B44" s="20">
        <f>ROUND(-B9*$D$3,2)</f>
        <v>-81000</v>
      </c>
      <c r="C44" s="20">
        <f>ROUND(-C9*$D$3,2)</f>
        <v>-84264</v>
      </c>
      <c r="D44" s="20">
        <f>ROUND(-D9*$D$3,2)</f>
        <v>-55376</v>
      </c>
      <c r="E44" s="20">
        <f>ROUND(-E9*$D$3,2)</f>
        <v>-9448</v>
      </c>
      <c r="F44" s="20">
        <f aca="true" t="shared" si="18" ref="F44:N44">ROUND(-F9*$D$3,2)</f>
        <v>-48224</v>
      </c>
      <c r="G44" s="20">
        <f t="shared" si="18"/>
        <v>-88588</v>
      </c>
      <c r="H44" s="20">
        <f t="shared" si="18"/>
        <v>-80340</v>
      </c>
      <c r="I44" s="20">
        <f>ROUND(-I9*$D$3,2)</f>
        <v>-23608</v>
      </c>
      <c r="J44" s="20">
        <f>ROUND(-J9*$D$3,2)</f>
        <v>-43428</v>
      </c>
      <c r="K44" s="20">
        <f>ROUND(-K9*$D$3,2)</f>
        <v>-66520</v>
      </c>
      <c r="L44" s="20">
        <f>ROUND(-L9*$D$3,2)</f>
        <v>-40448</v>
      </c>
      <c r="M44" s="20">
        <f t="shared" si="18"/>
        <v>-34636</v>
      </c>
      <c r="N44" s="20">
        <f t="shared" si="18"/>
        <v>-22548</v>
      </c>
      <c r="O44" s="46">
        <f t="shared" si="17"/>
        <v>-678428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-269.6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-5044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-7813.6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-269.6</v>
      </c>
      <c r="C51" s="24">
        <v>0</v>
      </c>
      <c r="D51" s="24">
        <v>0</v>
      </c>
      <c r="E51" s="24">
        <v>0</v>
      </c>
      <c r="F51" s="24">
        <v>-4044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-4313.6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1008349.7411924802</v>
      </c>
      <c r="C61" s="29">
        <f t="shared" si="21"/>
        <v>778931.799688</v>
      </c>
      <c r="D61" s="29">
        <f t="shared" si="21"/>
        <v>678560.9997968001</v>
      </c>
      <c r="E61" s="29">
        <f t="shared" si="21"/>
        <v>167098.71752479998</v>
      </c>
      <c r="F61" s="29">
        <f t="shared" si="21"/>
        <v>673348.0679433501</v>
      </c>
      <c r="G61" s="29">
        <f t="shared" si="21"/>
        <v>833284.5240000001</v>
      </c>
      <c r="H61" s="29">
        <f t="shared" si="21"/>
        <v>706438.3575999999</v>
      </c>
      <c r="I61" s="29">
        <f t="shared" si="21"/>
        <v>199927.04349500002</v>
      </c>
      <c r="J61" s="29">
        <f>+J36+J42</f>
        <v>782869.0794747999</v>
      </c>
      <c r="K61" s="29">
        <f>+K36+K42</f>
        <v>704007.0902094</v>
      </c>
      <c r="L61" s="29">
        <f>+L36+L42</f>
        <v>695703.60850496</v>
      </c>
      <c r="M61" s="29">
        <f t="shared" si="21"/>
        <v>426735.08415166993</v>
      </c>
      <c r="N61" s="29">
        <f t="shared" si="21"/>
        <v>214238.16912384</v>
      </c>
      <c r="O61" s="29">
        <f>SUM(B61:N61)</f>
        <v>7869492.282705101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1008349.74</v>
      </c>
      <c r="C64" s="36">
        <f aca="true" t="shared" si="22" ref="C64:N64">SUM(C65:C78)</f>
        <v>778931.8</v>
      </c>
      <c r="D64" s="36">
        <f t="shared" si="22"/>
        <v>678561</v>
      </c>
      <c r="E64" s="36">
        <f t="shared" si="22"/>
        <v>167098.72</v>
      </c>
      <c r="F64" s="36">
        <f t="shared" si="22"/>
        <v>673348.06</v>
      </c>
      <c r="G64" s="36">
        <f t="shared" si="22"/>
        <v>833284.52</v>
      </c>
      <c r="H64" s="36">
        <f t="shared" si="22"/>
        <v>706438.35</v>
      </c>
      <c r="I64" s="36">
        <f t="shared" si="22"/>
        <v>199927.04</v>
      </c>
      <c r="J64" s="36">
        <f t="shared" si="22"/>
        <v>782869.08</v>
      </c>
      <c r="K64" s="36">
        <f t="shared" si="22"/>
        <v>704007.09</v>
      </c>
      <c r="L64" s="36">
        <f t="shared" si="22"/>
        <v>695703.61</v>
      </c>
      <c r="M64" s="36">
        <f t="shared" si="22"/>
        <v>426735.08</v>
      </c>
      <c r="N64" s="36">
        <f t="shared" si="22"/>
        <v>214238.17</v>
      </c>
      <c r="O64" s="29">
        <f>SUM(O65:O78)</f>
        <v>7869492.260000001</v>
      </c>
    </row>
    <row r="65" spans="1:16" ht="18.75" customHeight="1">
      <c r="A65" s="17" t="s">
        <v>70</v>
      </c>
      <c r="B65" s="36">
        <v>199320.42</v>
      </c>
      <c r="C65" s="36">
        <v>223271.54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422591.96</v>
      </c>
      <c r="P65"/>
    </row>
    <row r="66" spans="1:16" ht="18.75" customHeight="1">
      <c r="A66" s="17" t="s">
        <v>71</v>
      </c>
      <c r="B66" s="36">
        <v>809029.32</v>
      </c>
      <c r="C66" s="36">
        <v>555660.26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1364689.58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678561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678561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167098.72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167098.72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673348.06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673348.06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833284.52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833284.52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706438.35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706438.35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199927.04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199927.04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782869.08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782869.08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704007.09</v>
      </c>
      <c r="L74" s="35">
        <v>0</v>
      </c>
      <c r="M74" s="35">
        <v>0</v>
      </c>
      <c r="N74" s="35">
        <v>0</v>
      </c>
      <c r="O74" s="29">
        <f t="shared" si="23"/>
        <v>704007.09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695703.61</v>
      </c>
      <c r="M75" s="35">
        <v>0</v>
      </c>
      <c r="N75" s="61">
        <v>0</v>
      </c>
      <c r="O75" s="26">
        <f t="shared" si="23"/>
        <v>695703.61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426735.08</v>
      </c>
      <c r="N76" s="35">
        <v>0</v>
      </c>
      <c r="O76" s="29">
        <f t="shared" si="23"/>
        <v>426735.08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214238.17</v>
      </c>
      <c r="O77" s="26">
        <f t="shared" si="23"/>
        <v>214238.17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2.334702213774843</v>
      </c>
      <c r="C82" s="44">
        <v>2.507103397070789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2.0467310680864346</v>
      </c>
      <c r="C83" s="44">
        <v>2.0975087998466257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1.8682215875732082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2.7716645607297044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2.1814564703962183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1.7298148533968787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2.0910873563709367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2.138938256680162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2.0546976811492876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2.411750249508334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2.312200467047648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2.902168150216983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2.514614599250669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2018-05-03T16:34:07Z</dcterms:modified>
  <cp:category/>
  <cp:version/>
  <cp:contentType/>
  <cp:contentStatus/>
</cp:coreProperties>
</file>