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<sst xmlns="http://schemas.openxmlformats.org/spreadsheetml/2006/main" count="112" uniqueCount="110">
  <si>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</si>
  <si>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</si>
  <si>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</si>
  <si>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</si>
  <si>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</si>
  <si>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</si>
  <si>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</si>
  <si>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</si>
  <si>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</si>
  <si>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</si>
  <si>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</si>
  <si>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</si>
  <si>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</si>
  <si>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</si>
  <si>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</si>
  <si>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</si>
  <si>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</si>
  <si>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</si>
  <si>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</si>
  <si>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</si>
  <si>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</si>
  <si>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</si>
  <si>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</si>
  <si>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</si>
  <si>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</si>
  <si>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</si>
  <si>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</si>
  <si>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</si>
  <si>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</si>
  <si>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</si>
  <si>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</si>
  <si>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</si>
  <si>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</si>
  <si>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</si>
  <si>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</si>
  <si>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</si>
  <si>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</si>
  <si>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</si>
  <si>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</si>
  <si>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</si>
  <si>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</si>
  <si>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</si>
  <si>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</si>
  <si>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</si>
  <si>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</si>
  <si>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</si>
  <si>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</si>
  <si>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</si>
  <si>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</si>
  <si>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</si>
  <si>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</si>
  <si>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</si>
  <si>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</si>
  <si>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</si>
  <si>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</si>
  <si>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</si>
  <si>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</si>
  <si>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</si>
  <si>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</si>
  <si>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</si>
  <si>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</si>
  <si>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</si>
  <si>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</si>
  <si>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</si>
  <si>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</si>
  <si>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</si>
  <si>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</si>
  <si>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</si>
  <si>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</si>
  <si>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</si>
  <si>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</si>
  <si>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</si>
  <si>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</si>
  <si>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</si>
  <si>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</si>
  <si>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</si>
  <si>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</si>
  <si>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</si>
  <si>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</si>
  <si>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</si>
  <si>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</si>
  <si>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</si>
  <si>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</si>
  <si>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</si>
  <si>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</si>
  <si>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</si>
  <si>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</si>
  <si>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</si>
  <si>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</si>
  <si>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</si>
  <si>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</si>
  <si>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</si>
  <si>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</si>
  <si>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</si>
  <si>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</si>
  <si>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</si>
  <si>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</si>
  <si>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</si>
  <si>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</si>
  <si>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</si>
  <si>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</si>
  <si>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</si>
  <si>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</si>
  <si>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</si>
  <si>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</si>
  <si>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</si>
  <si>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</si>
  <si>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</si>
  <si>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</si>
  <si>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25/04/18 - VENCIMENTO 03/05/18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</si>
</sst>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521719</v>
      </c>
      <c r="C7" s="10">
        <f>C8+C20+C24</f>
        <v>391968</v>
      </c>
      <c r="D7" s="10">
        <f>D8+D20+D24</f>
        <v>392025</v>
      </c>
      <c r="E7" s="10">
        <f>E8+E20+E24</f>
        <v>63461</v>
      </c>
      <c r="F7" s="10">
        <f aca="true" t="shared" si="0" ref="F7:N7">F8+F20+F24</f>
        <v>340108</v>
      </c>
      <c r="G7" s="10">
        <f t="shared" si="0"/>
        <v>538053</v>
      </c>
      <c r="H7" s="10">
        <f>H8+H20+H24</f>
        <v>377734</v>
      </c>
      <c r="I7" s="10">
        <f>I8+I20+I24</f>
        <v>106148</v>
      </c>
      <c r="J7" s="10">
        <f>J8+J20+J24</f>
        <v>398741</v>
      </c>
      <c r="K7" s="10">
        <f>K8+K20+K24</f>
        <v>317263</v>
      </c>
      <c r="L7" s="10">
        <f>L8+L20+L24</f>
        <v>303454</v>
      </c>
      <c r="M7" s="10">
        <f t="shared" si="0"/>
        <v>156858</v>
      </c>
      <c r="N7" s="10">
        <f t="shared" si="0"/>
        <v>92940</v>
      </c>
      <c r="O7" s="10">
        <f>+O8+O20+O24</f>
        <v>4000472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221663</v>
      </c>
      <c r="C8" s="12">
        <f>+C9+C12+C16</f>
        <v>178035</v>
      </c>
      <c r="D8" s="12">
        <f>+D9+D12+D16</f>
        <v>192995</v>
      </c>
      <c r="E8" s="12">
        <f>+E9+E12+E16</f>
        <v>28031</v>
      </c>
      <c r="F8" s="12">
        <f aca="true" t="shared" si="1" ref="F8:N8">+F9+F12+F16</f>
        <v>156447</v>
      </c>
      <c r="G8" s="12">
        <f t="shared" si="1"/>
        <v>253225</v>
      </c>
      <c r="H8" s="12">
        <f>+H9+H12+H16</f>
        <v>171164</v>
      </c>
      <c r="I8" s="12">
        <f>+I9+I12+I16</f>
        <v>49947</v>
      </c>
      <c r="J8" s="12">
        <f>+J9+J12+J16</f>
        <v>186864</v>
      </c>
      <c r="K8" s="12">
        <f>+K9+K12+K16</f>
        <v>147343</v>
      </c>
      <c r="L8" s="12">
        <f>+L9+L12+L16</f>
        <v>131140</v>
      </c>
      <c r="M8" s="12">
        <f t="shared" si="1"/>
        <v>78492</v>
      </c>
      <c r="N8" s="12">
        <f t="shared" si="1"/>
        <v>47643</v>
      </c>
      <c r="O8" s="12">
        <f>SUM(B8:N8)</f>
        <v>1842989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19591</v>
      </c>
      <c r="C9" s="14">
        <v>20536</v>
      </c>
      <c r="D9" s="14">
        <v>13430</v>
      </c>
      <c r="E9" s="14">
        <v>2252</v>
      </c>
      <c r="F9" s="14">
        <v>11792</v>
      </c>
      <c r="G9" s="14">
        <v>21610</v>
      </c>
      <c r="H9" s="14">
        <v>19755</v>
      </c>
      <c r="I9" s="14">
        <v>5711</v>
      </c>
      <c r="J9" s="14">
        <v>10496</v>
      </c>
      <c r="K9" s="14">
        <v>16033</v>
      </c>
      <c r="L9" s="14">
        <v>9756</v>
      </c>
      <c r="M9" s="14">
        <v>8592</v>
      </c>
      <c r="N9" s="14">
        <v>5200</v>
      </c>
      <c r="O9" s="12">
        <f aca="true" t="shared" si="2" ref="O9:O19">SUM(B9:N9)</f>
        <v>164754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19591</v>
      </c>
      <c r="C10" s="14">
        <f>+C9-C11</f>
        <v>20536</v>
      </c>
      <c r="D10" s="14">
        <f>+D9-D11</f>
        <v>13430</v>
      </c>
      <c r="E10" s="14">
        <f>+E9-E11</f>
        <v>2252</v>
      </c>
      <c r="F10" s="14">
        <f aca="true" t="shared" si="3" ref="F10:N10">+F9-F11</f>
        <v>11792</v>
      </c>
      <c r="G10" s="14">
        <f t="shared" si="3"/>
        <v>21610</v>
      </c>
      <c r="H10" s="14">
        <f>+H9-H11</f>
        <v>19755</v>
      </c>
      <c r="I10" s="14">
        <f>+I9-I11</f>
        <v>5711</v>
      </c>
      <c r="J10" s="14">
        <f>+J9-J11</f>
        <v>10496</v>
      </c>
      <c r="K10" s="14">
        <f>+K9-K11</f>
        <v>16033</v>
      </c>
      <c r="L10" s="14">
        <f>+L9-L11</f>
        <v>9756</v>
      </c>
      <c r="M10" s="14">
        <f t="shared" si="3"/>
        <v>8592</v>
      </c>
      <c r="N10" s="14">
        <f t="shared" si="3"/>
        <v>5200</v>
      </c>
      <c r="O10" s="12">
        <f t="shared" si="2"/>
        <v>164754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191528</v>
      </c>
      <c r="C12" s="14">
        <f>C13+C14+C15</f>
        <v>149389</v>
      </c>
      <c r="D12" s="14">
        <f>D13+D14+D15</f>
        <v>171485</v>
      </c>
      <c r="E12" s="14">
        <f>E13+E14+E15</f>
        <v>24560</v>
      </c>
      <c r="F12" s="14">
        <f aca="true" t="shared" si="4" ref="F12:N12">F13+F14+F15</f>
        <v>137218</v>
      </c>
      <c r="G12" s="14">
        <f t="shared" si="4"/>
        <v>218908</v>
      </c>
      <c r="H12" s="14">
        <f>H13+H14+H15</f>
        <v>143764</v>
      </c>
      <c r="I12" s="14">
        <f>I13+I14+I15</f>
        <v>42077</v>
      </c>
      <c r="J12" s="14">
        <f>J13+J14+J15</f>
        <v>166504</v>
      </c>
      <c r="K12" s="14">
        <f>K13+K14+K15</f>
        <v>124342</v>
      </c>
      <c r="L12" s="14">
        <f>L13+L14+L15</f>
        <v>114339</v>
      </c>
      <c r="M12" s="14">
        <f t="shared" si="4"/>
        <v>66524</v>
      </c>
      <c r="N12" s="14">
        <f t="shared" si="4"/>
        <v>40658</v>
      </c>
      <c r="O12" s="12">
        <f t="shared" si="2"/>
        <v>1591296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97715</v>
      </c>
      <c r="C13" s="14">
        <v>75970</v>
      </c>
      <c r="D13" s="14">
        <v>85119</v>
      </c>
      <c r="E13" s="14">
        <v>12561</v>
      </c>
      <c r="F13" s="14">
        <v>68054</v>
      </c>
      <c r="G13" s="14">
        <v>109882</v>
      </c>
      <c r="H13" s="14">
        <v>75272</v>
      </c>
      <c r="I13" s="14">
        <v>22288</v>
      </c>
      <c r="J13" s="14">
        <v>86290</v>
      </c>
      <c r="K13" s="14">
        <v>62688</v>
      </c>
      <c r="L13" s="14">
        <v>57094</v>
      </c>
      <c r="M13" s="14">
        <v>32329</v>
      </c>
      <c r="N13" s="14">
        <v>19595</v>
      </c>
      <c r="O13" s="12">
        <f t="shared" si="2"/>
        <v>804857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87485</v>
      </c>
      <c r="C14" s="14">
        <v>65194</v>
      </c>
      <c r="D14" s="14">
        <v>82049</v>
      </c>
      <c r="E14" s="14">
        <v>10937</v>
      </c>
      <c r="F14" s="14">
        <v>63176</v>
      </c>
      <c r="G14" s="14">
        <v>97815</v>
      </c>
      <c r="H14" s="14">
        <v>62162</v>
      </c>
      <c r="I14" s="14">
        <v>17994</v>
      </c>
      <c r="J14" s="14">
        <v>75981</v>
      </c>
      <c r="K14" s="14">
        <v>56795</v>
      </c>
      <c r="L14" s="14">
        <v>53728</v>
      </c>
      <c r="M14" s="14">
        <v>31658</v>
      </c>
      <c r="N14" s="14">
        <v>19831</v>
      </c>
      <c r="O14" s="12">
        <f t="shared" si="2"/>
        <v>724805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6328</v>
      </c>
      <c r="C15" s="14">
        <v>8225</v>
      </c>
      <c r="D15" s="14">
        <v>4317</v>
      </c>
      <c r="E15" s="14">
        <v>1062</v>
      </c>
      <c r="F15" s="14">
        <v>5988</v>
      </c>
      <c r="G15" s="14">
        <v>11211</v>
      </c>
      <c r="H15" s="14">
        <v>6330</v>
      </c>
      <c r="I15" s="14">
        <v>1795</v>
      </c>
      <c r="J15" s="14">
        <v>4233</v>
      </c>
      <c r="K15" s="14">
        <v>4859</v>
      </c>
      <c r="L15" s="14">
        <v>3517</v>
      </c>
      <c r="M15" s="14">
        <v>2537</v>
      </c>
      <c r="N15" s="14">
        <v>1232</v>
      </c>
      <c r="O15" s="12">
        <f t="shared" si="2"/>
        <v>61634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10544</v>
      </c>
      <c r="C16" s="14">
        <f>C17+C18+C19</f>
        <v>8110</v>
      </c>
      <c r="D16" s="14">
        <f>D17+D18+D19</f>
        <v>8080</v>
      </c>
      <c r="E16" s="14">
        <f>E17+E18+E19</f>
        <v>1219</v>
      </c>
      <c r="F16" s="14">
        <f aca="true" t="shared" si="5" ref="F16:N16">F17+F18+F19</f>
        <v>7437</v>
      </c>
      <c r="G16" s="14">
        <f t="shared" si="5"/>
        <v>12707</v>
      </c>
      <c r="H16" s="14">
        <f>H17+H18+H19</f>
        <v>7645</v>
      </c>
      <c r="I16" s="14">
        <f>I17+I18+I19</f>
        <v>2159</v>
      </c>
      <c r="J16" s="14">
        <f>J17+J18+J19</f>
        <v>9864</v>
      </c>
      <c r="K16" s="14">
        <f>K17+K18+K19</f>
        <v>6968</v>
      </c>
      <c r="L16" s="14">
        <f>L17+L18+L19</f>
        <v>7045</v>
      </c>
      <c r="M16" s="14">
        <f t="shared" si="5"/>
        <v>3376</v>
      </c>
      <c r="N16" s="14">
        <f t="shared" si="5"/>
        <v>1785</v>
      </c>
      <c r="O16" s="12">
        <f t="shared" si="2"/>
        <v>86939</v>
      </c>
    </row>
    <row r="17" spans="1:26" ht="18.75" customHeight="1">
      <c r="A17" s="15" t="s">
        <v>16</v>
      </c>
      <c r="B17" s="14">
        <v>10402</v>
      </c>
      <c r="C17" s="14">
        <v>8039</v>
      </c>
      <c r="D17" s="14">
        <v>7962</v>
      </c>
      <c r="E17" s="14">
        <v>1206</v>
      </c>
      <c r="F17" s="14">
        <v>7362</v>
      </c>
      <c r="G17" s="14">
        <v>12592</v>
      </c>
      <c r="H17" s="14">
        <v>7565</v>
      </c>
      <c r="I17" s="14">
        <v>2141</v>
      </c>
      <c r="J17" s="14">
        <v>9747</v>
      </c>
      <c r="K17" s="14">
        <v>6868</v>
      </c>
      <c r="L17" s="14">
        <v>6914</v>
      </c>
      <c r="M17" s="14">
        <v>3321</v>
      </c>
      <c r="N17" s="14">
        <v>1750</v>
      </c>
      <c r="O17" s="12">
        <f t="shared" si="2"/>
        <v>85869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122</v>
      </c>
      <c r="C18" s="14">
        <v>61</v>
      </c>
      <c r="D18" s="14">
        <v>99</v>
      </c>
      <c r="E18" s="14">
        <v>10</v>
      </c>
      <c r="F18" s="14">
        <v>68</v>
      </c>
      <c r="G18" s="14">
        <v>102</v>
      </c>
      <c r="H18" s="14">
        <v>74</v>
      </c>
      <c r="I18" s="14">
        <v>16</v>
      </c>
      <c r="J18" s="14">
        <v>100</v>
      </c>
      <c r="K18" s="14">
        <v>88</v>
      </c>
      <c r="L18" s="14">
        <v>120</v>
      </c>
      <c r="M18" s="14">
        <v>42</v>
      </c>
      <c r="N18" s="14">
        <v>33</v>
      </c>
      <c r="O18" s="12">
        <f t="shared" si="2"/>
        <v>935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20</v>
      </c>
      <c r="C19" s="14">
        <v>10</v>
      </c>
      <c r="D19" s="14">
        <v>19</v>
      </c>
      <c r="E19" s="14">
        <v>3</v>
      </c>
      <c r="F19" s="14">
        <v>7</v>
      </c>
      <c r="G19" s="14">
        <v>13</v>
      </c>
      <c r="H19" s="14">
        <v>6</v>
      </c>
      <c r="I19" s="14">
        <v>2</v>
      </c>
      <c r="J19" s="14">
        <v>17</v>
      </c>
      <c r="K19" s="14">
        <v>12</v>
      </c>
      <c r="L19" s="14">
        <v>11</v>
      </c>
      <c r="M19" s="14">
        <v>13</v>
      </c>
      <c r="N19" s="14">
        <v>2</v>
      </c>
      <c r="O19" s="12">
        <f t="shared" si="2"/>
        <v>135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141682</v>
      </c>
      <c r="C20" s="18">
        <f>C21+C22+C23</f>
        <v>89549</v>
      </c>
      <c r="D20" s="18">
        <f>D21+D22+D23</f>
        <v>83286</v>
      </c>
      <c r="E20" s="18">
        <f>E21+E22+E23</f>
        <v>13592</v>
      </c>
      <c r="F20" s="18">
        <f aca="true" t="shared" si="6" ref="F20:N20">F21+F22+F23</f>
        <v>74554</v>
      </c>
      <c r="G20" s="18">
        <f t="shared" si="6"/>
        <v>116992</v>
      </c>
      <c r="H20" s="18">
        <f>H21+H22+H23</f>
        <v>95010</v>
      </c>
      <c r="I20" s="18">
        <f>I21+I22+I23</f>
        <v>26009</v>
      </c>
      <c r="J20" s="18">
        <f>J21+J22+J23</f>
        <v>103476</v>
      </c>
      <c r="K20" s="18">
        <f>K21+K22+K23</f>
        <v>77458</v>
      </c>
      <c r="L20" s="18">
        <f>L21+L22+L23</f>
        <v>91024</v>
      </c>
      <c r="M20" s="18">
        <f t="shared" si="6"/>
        <v>44140</v>
      </c>
      <c r="N20" s="18">
        <f t="shared" si="6"/>
        <v>25251</v>
      </c>
      <c r="O20" s="12">
        <f aca="true" t="shared" si="7" ref="O20:O26">SUM(B20:N20)</f>
        <v>982023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79134</v>
      </c>
      <c r="C21" s="14">
        <v>52565</v>
      </c>
      <c r="D21" s="14">
        <v>47608</v>
      </c>
      <c r="E21" s="14">
        <v>8182</v>
      </c>
      <c r="F21" s="14">
        <v>42764</v>
      </c>
      <c r="G21" s="14">
        <v>68593</v>
      </c>
      <c r="H21" s="14">
        <v>56674</v>
      </c>
      <c r="I21" s="14">
        <v>15819</v>
      </c>
      <c r="J21" s="14">
        <v>59759</v>
      </c>
      <c r="K21" s="14">
        <v>44136</v>
      </c>
      <c r="L21" s="14">
        <v>49610</v>
      </c>
      <c r="M21" s="14">
        <v>24352</v>
      </c>
      <c r="N21" s="14">
        <v>13843</v>
      </c>
      <c r="O21" s="12">
        <f t="shared" si="7"/>
        <v>563039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59391</v>
      </c>
      <c r="C22" s="14">
        <v>34108</v>
      </c>
      <c r="D22" s="14">
        <v>34102</v>
      </c>
      <c r="E22" s="14">
        <v>5035</v>
      </c>
      <c r="F22" s="14">
        <v>29616</v>
      </c>
      <c r="G22" s="14">
        <v>44697</v>
      </c>
      <c r="H22" s="14">
        <v>36086</v>
      </c>
      <c r="I22" s="14">
        <v>9591</v>
      </c>
      <c r="J22" s="14">
        <v>41515</v>
      </c>
      <c r="K22" s="14">
        <v>31427</v>
      </c>
      <c r="L22" s="14">
        <v>39480</v>
      </c>
      <c r="M22" s="14">
        <v>18649</v>
      </c>
      <c r="N22" s="14">
        <v>10893</v>
      </c>
      <c r="O22" s="12">
        <f t="shared" si="7"/>
        <v>394590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3157</v>
      </c>
      <c r="C23" s="14">
        <v>2876</v>
      </c>
      <c r="D23" s="14">
        <v>1576</v>
      </c>
      <c r="E23" s="14">
        <v>375</v>
      </c>
      <c r="F23" s="14">
        <v>2174</v>
      </c>
      <c r="G23" s="14">
        <v>3702</v>
      </c>
      <c r="H23" s="14">
        <v>2250</v>
      </c>
      <c r="I23" s="14">
        <v>599</v>
      </c>
      <c r="J23" s="14">
        <v>2202</v>
      </c>
      <c r="K23" s="14">
        <v>1895</v>
      </c>
      <c r="L23" s="14">
        <v>1934</v>
      </c>
      <c r="M23" s="14">
        <v>1139</v>
      </c>
      <c r="N23" s="14">
        <v>515</v>
      </c>
      <c r="O23" s="12">
        <f t="shared" si="7"/>
        <v>24394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158374</v>
      </c>
      <c r="C24" s="14">
        <f>C25+C26</f>
        <v>124384</v>
      </c>
      <c r="D24" s="14">
        <f>D25+D26</f>
        <v>115744</v>
      </c>
      <c r="E24" s="14">
        <f>E25+E26</f>
        <v>21838</v>
      </c>
      <c r="F24" s="14">
        <f aca="true" t="shared" si="8" ref="F24:N24">F25+F26</f>
        <v>109107</v>
      </c>
      <c r="G24" s="14">
        <f t="shared" si="8"/>
        <v>167836</v>
      </c>
      <c r="H24" s="14">
        <f>H25+H26</f>
        <v>111560</v>
      </c>
      <c r="I24" s="14">
        <f>I25+I26</f>
        <v>30192</v>
      </c>
      <c r="J24" s="14">
        <f>J25+J26</f>
        <v>108401</v>
      </c>
      <c r="K24" s="14">
        <f>K25+K26</f>
        <v>92462</v>
      </c>
      <c r="L24" s="14">
        <f>L25+L26</f>
        <v>81290</v>
      </c>
      <c r="M24" s="14">
        <f t="shared" si="8"/>
        <v>34226</v>
      </c>
      <c r="N24" s="14">
        <f t="shared" si="8"/>
        <v>20046</v>
      </c>
      <c r="O24" s="12">
        <f t="shared" si="7"/>
        <v>1175460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76903</v>
      </c>
      <c r="C25" s="14">
        <v>66774</v>
      </c>
      <c r="D25" s="14">
        <v>61923</v>
      </c>
      <c r="E25" s="14">
        <v>13083</v>
      </c>
      <c r="F25" s="14">
        <v>59490</v>
      </c>
      <c r="G25" s="14">
        <v>97482</v>
      </c>
      <c r="H25" s="14">
        <v>65292</v>
      </c>
      <c r="I25" s="14">
        <v>18963</v>
      </c>
      <c r="J25" s="14">
        <v>53618</v>
      </c>
      <c r="K25" s="14">
        <v>51701</v>
      </c>
      <c r="L25" s="14">
        <v>41760</v>
      </c>
      <c r="M25" s="14">
        <v>17303</v>
      </c>
      <c r="N25" s="14">
        <v>8991</v>
      </c>
      <c r="O25" s="12">
        <f t="shared" si="7"/>
        <v>633283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81471</v>
      </c>
      <c r="C26" s="14">
        <v>57610</v>
      </c>
      <c r="D26" s="14">
        <v>53821</v>
      </c>
      <c r="E26" s="14">
        <v>8755</v>
      </c>
      <c r="F26" s="14">
        <v>49617</v>
      </c>
      <c r="G26" s="14">
        <v>70354</v>
      </c>
      <c r="H26" s="14">
        <v>46268</v>
      </c>
      <c r="I26" s="14">
        <v>11229</v>
      </c>
      <c r="J26" s="14">
        <v>54783</v>
      </c>
      <c r="K26" s="14">
        <v>40761</v>
      </c>
      <c r="L26" s="14">
        <v>39530</v>
      </c>
      <c r="M26" s="14">
        <v>16923</v>
      </c>
      <c r="N26" s="14">
        <v>11055</v>
      </c>
      <c r="O26" s="12">
        <f t="shared" si="7"/>
        <v>542177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1098885.0294857402</v>
      </c>
      <c r="C36" s="60">
        <f aca="true" t="shared" si="11" ref="C36:N36">C37+C38+C39+C40</f>
        <v>866601.711024</v>
      </c>
      <c r="D36" s="60">
        <f t="shared" si="11"/>
        <v>742553.37585125</v>
      </c>
      <c r="E36" s="60">
        <f t="shared" si="11"/>
        <v>175894.9991824</v>
      </c>
      <c r="F36" s="60">
        <f t="shared" si="11"/>
        <v>744713.7607414001</v>
      </c>
      <c r="G36" s="60">
        <f t="shared" si="11"/>
        <v>934787.6344000001</v>
      </c>
      <c r="H36" s="60">
        <f t="shared" si="11"/>
        <v>793363.1034</v>
      </c>
      <c r="I36" s="60">
        <f>I37+I38+I39+I40</f>
        <v>227036.70082959998</v>
      </c>
      <c r="J36" s="60">
        <f>J37+J38+J39+J40</f>
        <v>826204.9054438</v>
      </c>
      <c r="K36" s="60">
        <f>K37+K38+K39+K40</f>
        <v>771194.5671208999</v>
      </c>
      <c r="L36" s="60">
        <f>L37+L38+L39+L40</f>
        <v>708637.8404710399</v>
      </c>
      <c r="M36" s="60">
        <f t="shared" si="11"/>
        <v>457576.87784694</v>
      </c>
      <c r="N36" s="60">
        <f t="shared" si="11"/>
        <v>233717.6273664</v>
      </c>
      <c r="O36" s="60">
        <f>O37+O38+O39+O40</f>
        <v>8581168.13316347</v>
      </c>
    </row>
    <row r="37" spans="1:15" ht="18.75" customHeight="1">
      <c r="A37" s="57" t="s">
        <v>50</v>
      </c>
      <c r="B37" s="54">
        <f aca="true" t="shared" si="12" ref="B37:N37">B29*B7</f>
        <v>1094201.2587000001</v>
      </c>
      <c r="C37" s="54">
        <f t="shared" si="12"/>
        <v>862486.3872</v>
      </c>
      <c r="D37" s="54">
        <f t="shared" si="12"/>
        <v>732381.105</v>
      </c>
      <c r="E37" s="54">
        <f t="shared" si="12"/>
        <v>175647.3558</v>
      </c>
      <c r="F37" s="54">
        <f t="shared" si="12"/>
        <v>741877.5804</v>
      </c>
      <c r="G37" s="54">
        <f t="shared" si="12"/>
        <v>930777.8847</v>
      </c>
      <c r="H37" s="54">
        <f t="shared" si="12"/>
        <v>789728.4738</v>
      </c>
      <c r="I37" s="54">
        <f>I29*I7</f>
        <v>226976.2684</v>
      </c>
      <c r="J37" s="54">
        <f>J29*J7</f>
        <v>819014.014</v>
      </c>
      <c r="K37" s="54">
        <f>K29*K7</f>
        <v>765047.9982</v>
      </c>
      <c r="L37" s="54">
        <f>L29*L7</f>
        <v>701039.4308</v>
      </c>
      <c r="M37" s="54">
        <f t="shared" si="12"/>
        <v>455123.487</v>
      </c>
      <c r="N37" s="54">
        <f t="shared" si="12"/>
        <v>233679.042</v>
      </c>
      <c r="O37" s="56">
        <f>SUM(B37:N37)</f>
        <v>8527980.286</v>
      </c>
    </row>
    <row r="38" spans="1:15" ht="18.75" customHeight="1">
      <c r="A38" s="57" t="s">
        <v>51</v>
      </c>
      <c r="B38" s="54">
        <f aca="true" t="shared" si="13" ref="B38:N38">B30*B7</f>
        <v>-3231.80921426</v>
      </c>
      <c r="C38" s="54">
        <f t="shared" si="13"/>
        <v>-2300.656176</v>
      </c>
      <c r="D38" s="54">
        <f t="shared" si="13"/>
        <v>-2175.71914875</v>
      </c>
      <c r="E38" s="54">
        <f t="shared" si="13"/>
        <v>-398.6366176</v>
      </c>
      <c r="F38" s="54">
        <f t="shared" si="13"/>
        <v>-2162.3896586</v>
      </c>
      <c r="G38" s="54">
        <f t="shared" si="13"/>
        <v>-2744.0703000000003</v>
      </c>
      <c r="H38" s="54">
        <f t="shared" si="13"/>
        <v>-2115.3104</v>
      </c>
      <c r="I38" s="54">
        <f>I30*I7</f>
        <v>-594.4075704</v>
      </c>
      <c r="J38" s="54">
        <f>J30*J7</f>
        <v>-2268.1185562</v>
      </c>
      <c r="K38" s="54">
        <f>K30*K7</f>
        <v>-2019.6010791</v>
      </c>
      <c r="L38" s="54">
        <f>L30*L7</f>
        <v>-1896.66032896</v>
      </c>
      <c r="M38" s="54">
        <f t="shared" si="13"/>
        <v>-1155.81915306</v>
      </c>
      <c r="N38" s="54">
        <f t="shared" si="13"/>
        <v>-680.4546336</v>
      </c>
      <c r="O38" s="25">
        <f>SUM(B38:N38)</f>
        <v>-23743.65283653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6047.57</v>
      </c>
      <c r="L40" s="54">
        <v>6892.83</v>
      </c>
      <c r="M40" s="54">
        <v>2338.05</v>
      </c>
      <c r="N40" s="54">
        <v>0</v>
      </c>
      <c r="O40" s="56">
        <f>SUM(B40:N40)</f>
        <v>51495.46000000001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-78364</v>
      </c>
      <c r="C42" s="25">
        <f aca="true" t="shared" si="15" ref="C42:N42">+C43+C46+C58+C59</f>
        <v>-82144</v>
      </c>
      <c r="D42" s="25">
        <f t="shared" si="15"/>
        <v>-54720</v>
      </c>
      <c r="E42" s="25">
        <f t="shared" si="15"/>
        <v>-9008</v>
      </c>
      <c r="F42" s="25">
        <f t="shared" si="15"/>
        <v>-48168</v>
      </c>
      <c r="G42" s="25">
        <f t="shared" si="15"/>
        <v>-86940</v>
      </c>
      <c r="H42" s="25">
        <f t="shared" si="15"/>
        <v>-79020</v>
      </c>
      <c r="I42" s="25">
        <f>+I43+I46+I58+I59</f>
        <v>-23844</v>
      </c>
      <c r="J42" s="25">
        <f>+J43+J46+J58+J59</f>
        <v>-41984</v>
      </c>
      <c r="K42" s="25">
        <f>+K43+K46+K58+K59</f>
        <v>-64132</v>
      </c>
      <c r="L42" s="25">
        <f>+L43+L46+L58+L59</f>
        <v>-39024</v>
      </c>
      <c r="M42" s="25">
        <f t="shared" si="15"/>
        <v>-34368</v>
      </c>
      <c r="N42" s="25">
        <f t="shared" si="15"/>
        <v>-20800</v>
      </c>
      <c r="O42" s="25">
        <f>+O43+O46+O58+O59</f>
        <v>-662516</v>
      </c>
    </row>
    <row r="43" spans="1:15" ht="18.75" customHeight="1">
      <c r="A43" s="17" t="s">
        <v>55</v>
      </c>
      <c r="B43" s="26">
        <f>B44+B45</f>
        <v>-78364</v>
      </c>
      <c r="C43" s="26">
        <f>C44+C45</f>
        <v>-82144</v>
      </c>
      <c r="D43" s="26">
        <f>D44+D45</f>
        <v>-53720</v>
      </c>
      <c r="E43" s="26">
        <f>E44+E45</f>
        <v>-9008</v>
      </c>
      <c r="F43" s="26">
        <f aca="true" t="shared" si="16" ref="F43:N43">F44+F45</f>
        <v>-47168</v>
      </c>
      <c r="G43" s="26">
        <f t="shared" si="16"/>
        <v>-86440</v>
      </c>
      <c r="H43" s="26">
        <f t="shared" si="16"/>
        <v>-79020</v>
      </c>
      <c r="I43" s="26">
        <f>I44+I45</f>
        <v>-22844</v>
      </c>
      <c r="J43" s="26">
        <f>J44+J45</f>
        <v>-41984</v>
      </c>
      <c r="K43" s="26">
        <f>K44+K45</f>
        <v>-64132</v>
      </c>
      <c r="L43" s="26">
        <f>L44+L45</f>
        <v>-39024</v>
      </c>
      <c r="M43" s="26">
        <f t="shared" si="16"/>
        <v>-34368</v>
      </c>
      <c r="N43" s="26">
        <f t="shared" si="16"/>
        <v>-20800</v>
      </c>
      <c r="O43" s="25">
        <f aca="true" t="shared" si="17" ref="O43:O59">SUM(B43:N43)</f>
        <v>-659016</v>
      </c>
    </row>
    <row r="44" spans="1:26" ht="18.75" customHeight="1">
      <c r="A44" s="13" t="s">
        <v>56</v>
      </c>
      <c r="B44" s="20">
        <f>ROUND(-B9*$D$3,2)</f>
        <v>-78364</v>
      </c>
      <c r="C44" s="20">
        <f>ROUND(-C9*$D$3,2)</f>
        <v>-82144</v>
      </c>
      <c r="D44" s="20">
        <f>ROUND(-D9*$D$3,2)</f>
        <v>-53720</v>
      </c>
      <c r="E44" s="20">
        <f>ROUND(-E9*$D$3,2)</f>
        <v>-9008</v>
      </c>
      <c r="F44" s="20">
        <f aca="true" t="shared" si="18" ref="F44:N44">ROUND(-F9*$D$3,2)</f>
        <v>-47168</v>
      </c>
      <c r="G44" s="20">
        <f t="shared" si="18"/>
        <v>-86440</v>
      </c>
      <c r="H44" s="20">
        <f t="shared" si="18"/>
        <v>-79020</v>
      </c>
      <c r="I44" s="20">
        <f>ROUND(-I9*$D$3,2)</f>
        <v>-22844</v>
      </c>
      <c r="J44" s="20">
        <f>ROUND(-J9*$D$3,2)</f>
        <v>-41984</v>
      </c>
      <c r="K44" s="20">
        <f>ROUND(-K9*$D$3,2)</f>
        <v>-64132</v>
      </c>
      <c r="L44" s="20">
        <f>ROUND(-L9*$D$3,2)</f>
        <v>-39024</v>
      </c>
      <c r="M44" s="20">
        <f t="shared" si="18"/>
        <v>-34368</v>
      </c>
      <c r="N44" s="20">
        <f t="shared" si="18"/>
        <v>-20800</v>
      </c>
      <c r="O44" s="46">
        <f t="shared" si="17"/>
        <v>-659016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1020521.0294857402</v>
      </c>
      <c r="C61" s="29">
        <f t="shared" si="21"/>
        <v>784457.711024</v>
      </c>
      <c r="D61" s="29">
        <f t="shared" si="21"/>
        <v>687833.37585125</v>
      </c>
      <c r="E61" s="29">
        <f t="shared" si="21"/>
        <v>166886.9991824</v>
      </c>
      <c r="F61" s="29">
        <f t="shared" si="21"/>
        <v>696545.7607414001</v>
      </c>
      <c r="G61" s="29">
        <f t="shared" si="21"/>
        <v>847847.6344000001</v>
      </c>
      <c r="H61" s="29">
        <f t="shared" si="21"/>
        <v>714343.1034</v>
      </c>
      <c r="I61" s="29">
        <f t="shared" si="21"/>
        <v>203192.70082959998</v>
      </c>
      <c r="J61" s="29">
        <f>+J36+J42</f>
        <v>784220.9054438</v>
      </c>
      <c r="K61" s="29">
        <f>+K36+K42</f>
        <v>707062.5671208999</v>
      </c>
      <c r="L61" s="29">
        <f>+L36+L42</f>
        <v>669613.8404710399</v>
      </c>
      <c r="M61" s="29">
        <f t="shared" si="21"/>
        <v>423208.87784694</v>
      </c>
      <c r="N61" s="29">
        <f t="shared" si="21"/>
        <v>212917.6273664</v>
      </c>
      <c r="O61" s="29">
        <f>SUM(B61:N61)</f>
        <v>7918652.13316347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1020521.03</v>
      </c>
      <c r="C64" s="36">
        <f aca="true" t="shared" si="22" ref="C64:N64">SUM(C65:C78)</f>
        <v>784457.71</v>
      </c>
      <c r="D64" s="36">
        <f t="shared" si="22"/>
        <v>687833.38</v>
      </c>
      <c r="E64" s="36">
        <f t="shared" si="22"/>
        <v>166887</v>
      </c>
      <c r="F64" s="36">
        <f t="shared" si="22"/>
        <v>696545.76</v>
      </c>
      <c r="G64" s="36">
        <f t="shared" si="22"/>
        <v>847847.63</v>
      </c>
      <c r="H64" s="36">
        <f t="shared" si="22"/>
        <v>714343.1</v>
      </c>
      <c r="I64" s="36">
        <f t="shared" si="22"/>
        <v>203192.7</v>
      </c>
      <c r="J64" s="36">
        <f t="shared" si="22"/>
        <v>784220.91</v>
      </c>
      <c r="K64" s="36">
        <f t="shared" si="22"/>
        <v>707062.57</v>
      </c>
      <c r="L64" s="36">
        <f t="shared" si="22"/>
        <v>669613.84</v>
      </c>
      <c r="M64" s="36">
        <f t="shared" si="22"/>
        <v>423208.88</v>
      </c>
      <c r="N64" s="36">
        <f t="shared" si="22"/>
        <v>212917.63</v>
      </c>
      <c r="O64" s="29">
        <f>SUM(O65:O78)</f>
        <v>7918652.14</v>
      </c>
    </row>
    <row r="65" spans="1:16" ht="18.75" customHeight="1">
      <c r="A65" s="17" t="s">
        <v>70</v>
      </c>
      <c r="B65" s="36">
        <v>201131.25</v>
      </c>
      <c r="C65" s="36">
        <v>222990.52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424121.77</v>
      </c>
      <c r="P65"/>
    </row>
    <row r="66" spans="1:16" ht="18.75" customHeight="1">
      <c r="A66" s="17" t="s">
        <v>71</v>
      </c>
      <c r="B66" s="36">
        <v>819389.78</v>
      </c>
      <c r="C66" s="36">
        <v>561467.19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1380856.97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687833.38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687833.38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166887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166887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696545.76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696545.76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847847.63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847847.63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714343.1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714343.1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203192.7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203192.7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784220.91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784220.91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707062.57</v>
      </c>
      <c r="L74" s="35">
        <v>0</v>
      </c>
      <c r="M74" s="35">
        <v>0</v>
      </c>
      <c r="N74" s="35">
        <v>0</v>
      </c>
      <c r="O74" s="29">
        <f t="shared" si="23"/>
        <v>707062.57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669613.84</v>
      </c>
      <c r="M75" s="35">
        <v>0</v>
      </c>
      <c r="N75" s="61">
        <v>0</v>
      </c>
      <c r="O75" s="26">
        <f t="shared" si="23"/>
        <v>669613.84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423208.88</v>
      </c>
      <c r="N76" s="35">
        <v>0</v>
      </c>
      <c r="O76" s="29">
        <f t="shared" si="23"/>
        <v>423208.88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212917.63</v>
      </c>
      <c r="O77" s="26">
        <f t="shared" si="23"/>
        <v>212917.63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2.335358826162918</v>
      </c>
      <c r="C82" s="44">
        <v>2.511007510277545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2.046674138824892</v>
      </c>
      <c r="C83" s="44">
        <v>2.097466421466983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1.8681634738887827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2.771702292469391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2.1812970901637128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1.7297477653688393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2.0910372997929763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2.138869322357463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2.0546984018292576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2.4117120405496384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2.3125251618731006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2.902235320142677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2.5147151642608137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2018-05-03T13:45:14Z</dcterms:modified>
  <cp:category/>
  <cp:version/>
  <cp:contentType/>
  <cp:contentStatus/>
</cp:coreProperties>
</file>