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<sst xmlns="http://schemas.openxmlformats.org/spreadsheetml/2006/main" count="113" uniqueCount="111">
  <si>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</si>
  <si>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</si>
  <si>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</si>
  <si>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</si>
  <si>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</si>
  <si>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</si>
  <si>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</si>
  <si>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</si>
  <si>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</si>
  <si>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</si>
  <si>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</si>
  <si>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</si>
  <si>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</si>
  <si>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</si>
  <si>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</si>
  <si>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</si>
  <si>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</si>
  <si>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</si>
  <si>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</si>
  <si>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</si>
  <si>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</si>
  <si>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</si>
  <si>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</si>
  <si>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</si>
  <si>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</si>
  <si>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</si>
  <si>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</si>
  <si>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</si>
  <si>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</si>
  <si>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</si>
  <si>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</si>
  <si>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</si>
  <si>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</si>
  <si>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</si>
  <si>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</si>
  <si>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</si>
  <si>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</si>
  <si>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</si>
  <si>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</si>
  <si>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</si>
  <si>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</si>
  <si>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</si>
  <si>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</si>
  <si>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</si>
  <si>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</si>
  <si>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</si>
  <si>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</si>
  <si>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</si>
  <si>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</si>
  <si>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</si>
  <si>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</si>
  <si>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</si>
  <si>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</si>
  <si>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</si>
  <si>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</si>
  <si>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</si>
  <si>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</si>
  <si>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</si>
  <si>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</si>
  <si>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</si>
  <si>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</si>
  <si>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</si>
  <si>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</si>
  <si>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</si>
  <si>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</si>
  <si>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</si>
  <si>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</si>
  <si>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</si>
  <si>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</si>
  <si>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</si>
  <si>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</si>
  <si>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</si>
  <si>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</si>
  <si>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</si>
  <si>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</si>
  <si>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</si>
  <si>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</si>
  <si>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</si>
  <si>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</si>
  <si>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</si>
  <si>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</si>
  <si>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</si>
  <si>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</si>
  <si>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</si>
  <si>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</si>
  <si>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</si>
  <si>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</si>
  <si>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</si>
  <si>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</si>
  <si>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</si>
  <si>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</si>
  <si>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</si>
  <si>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</si>
  <si>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</si>
  <si>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</si>
  <si>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</si>
  <si>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</si>
  <si>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</si>
  <si>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</si>
  <si>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</si>
  <si>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</si>
  <si>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</si>
  <si>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</si>
  <si>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</si>
  <si>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</si>
  <si>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</si>
  <si>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23/04/18 - VENCIMENTO 30/04/18</t>
  </si>
  <si>
    <t>5.3. Revisão de Remuneração pelo Transporte Coletivo 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</si>
  <si>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</si>
  <si>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</si>
  <si>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Remuneração linhas noturnas, rede da madrugada, mês de março/2018.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</si>
</sst>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504544</v>
      </c>
      <c r="C7" s="10">
        <f>C8+C20+C24</f>
        <v>380879</v>
      </c>
      <c r="D7" s="10">
        <f>D8+D20+D24</f>
        <v>383019</v>
      </c>
      <c r="E7" s="10">
        <f>E8+E20+E24</f>
        <v>58665</v>
      </c>
      <c r="F7" s="10">
        <f aca="true" t="shared" si="0" ref="F7:N7">F8+F20+F24</f>
        <v>326112</v>
      </c>
      <c r="G7" s="10">
        <f t="shared" si="0"/>
        <v>518408</v>
      </c>
      <c r="H7" s="10">
        <f>H8+H20+H24</f>
        <v>362897</v>
      </c>
      <c r="I7" s="10">
        <f>I8+I20+I24</f>
        <v>101354</v>
      </c>
      <c r="J7" s="10">
        <f>J8+J20+J24</f>
        <v>333736</v>
      </c>
      <c r="K7" s="10">
        <f>K8+K20+K24</f>
        <v>308607</v>
      </c>
      <c r="L7" s="10">
        <f>L8+L20+L24</f>
        <v>247261</v>
      </c>
      <c r="M7" s="10">
        <f t="shared" si="0"/>
        <v>151994</v>
      </c>
      <c r="N7" s="10">
        <f t="shared" si="0"/>
        <v>90718</v>
      </c>
      <c r="O7" s="10">
        <f>+O8+O20+O24</f>
        <v>3768194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213991</v>
      </c>
      <c r="C8" s="12">
        <f>+C9+C12+C16</f>
        <v>172944</v>
      </c>
      <c r="D8" s="12">
        <f>+D9+D12+D16</f>
        <v>187666</v>
      </c>
      <c r="E8" s="12">
        <f>+E9+E12+E16</f>
        <v>25956</v>
      </c>
      <c r="F8" s="12">
        <f aca="true" t="shared" si="1" ref="F8:N8">+F9+F12+F16</f>
        <v>149491</v>
      </c>
      <c r="G8" s="12">
        <f t="shared" si="1"/>
        <v>241958</v>
      </c>
      <c r="H8" s="12">
        <f>+H9+H12+H16</f>
        <v>164240</v>
      </c>
      <c r="I8" s="12">
        <f>+I9+I12+I16</f>
        <v>47822</v>
      </c>
      <c r="J8" s="12">
        <f>+J9+J12+J16</f>
        <v>156283</v>
      </c>
      <c r="K8" s="12">
        <f>+K9+K12+K16</f>
        <v>144081</v>
      </c>
      <c r="L8" s="12">
        <f>+L9+L12+L16</f>
        <v>108017</v>
      </c>
      <c r="M8" s="12">
        <f t="shared" si="1"/>
        <v>76068</v>
      </c>
      <c r="N8" s="12">
        <f t="shared" si="1"/>
        <v>46863</v>
      </c>
      <c r="O8" s="12">
        <f>SUM(B8:N8)</f>
        <v>1735380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21826</v>
      </c>
      <c r="C9" s="14">
        <v>22096</v>
      </c>
      <c r="D9" s="14">
        <v>15486</v>
      </c>
      <c r="E9" s="14">
        <v>2379</v>
      </c>
      <c r="F9" s="14">
        <v>13125</v>
      </c>
      <c r="G9" s="14">
        <v>23276</v>
      </c>
      <c r="H9" s="14">
        <v>21347</v>
      </c>
      <c r="I9" s="14">
        <v>6075</v>
      </c>
      <c r="J9" s="14">
        <v>10485</v>
      </c>
      <c r="K9" s="14">
        <v>17820</v>
      </c>
      <c r="L9" s="14">
        <v>9354</v>
      </c>
      <c r="M9" s="14">
        <v>9101</v>
      </c>
      <c r="N9" s="14">
        <v>5823</v>
      </c>
      <c r="O9" s="12">
        <f aca="true" t="shared" si="2" ref="O9:O19">SUM(B9:N9)</f>
        <v>178193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21826</v>
      </c>
      <c r="C10" s="14">
        <f>+C9-C11</f>
        <v>22096</v>
      </c>
      <c r="D10" s="14">
        <f>+D9-D11</f>
        <v>15486</v>
      </c>
      <c r="E10" s="14">
        <f>+E9-E11</f>
        <v>2379</v>
      </c>
      <c r="F10" s="14">
        <f aca="true" t="shared" si="3" ref="F10:N10">+F9-F11</f>
        <v>13125</v>
      </c>
      <c r="G10" s="14">
        <f t="shared" si="3"/>
        <v>23276</v>
      </c>
      <c r="H10" s="14">
        <f>+H9-H11</f>
        <v>21347</v>
      </c>
      <c r="I10" s="14">
        <f>+I9-I11</f>
        <v>6075</v>
      </c>
      <c r="J10" s="14">
        <f>+J9-J11</f>
        <v>10485</v>
      </c>
      <c r="K10" s="14">
        <f>+K9-K11</f>
        <v>17820</v>
      </c>
      <c r="L10" s="14">
        <f>+L9-L11</f>
        <v>9354</v>
      </c>
      <c r="M10" s="14">
        <f t="shared" si="3"/>
        <v>9101</v>
      </c>
      <c r="N10" s="14">
        <f t="shared" si="3"/>
        <v>5823</v>
      </c>
      <c r="O10" s="12">
        <f t="shared" si="2"/>
        <v>178193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182191</v>
      </c>
      <c r="C12" s="14">
        <f>C13+C14+C15</f>
        <v>142951</v>
      </c>
      <c r="D12" s="14">
        <f>D13+D14+D15</f>
        <v>164401</v>
      </c>
      <c r="E12" s="14">
        <f>E13+E14+E15</f>
        <v>22475</v>
      </c>
      <c r="F12" s="14">
        <f aca="true" t="shared" si="4" ref="F12:N12">F13+F14+F15</f>
        <v>129361</v>
      </c>
      <c r="G12" s="14">
        <f t="shared" si="4"/>
        <v>206402</v>
      </c>
      <c r="H12" s="14">
        <f>H13+H14+H15</f>
        <v>135668</v>
      </c>
      <c r="I12" s="14">
        <f>I13+I14+I15</f>
        <v>39685</v>
      </c>
      <c r="J12" s="14">
        <f>J13+J14+J15</f>
        <v>137592</v>
      </c>
      <c r="K12" s="14">
        <f>K13+K14+K15</f>
        <v>119546</v>
      </c>
      <c r="L12" s="14">
        <f>L13+L14+L15</f>
        <v>92692</v>
      </c>
      <c r="M12" s="14">
        <f t="shared" si="4"/>
        <v>63696</v>
      </c>
      <c r="N12" s="14">
        <f t="shared" si="4"/>
        <v>39354</v>
      </c>
      <c r="O12" s="12">
        <f t="shared" si="2"/>
        <v>1476014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90873</v>
      </c>
      <c r="C13" s="14">
        <v>70875</v>
      </c>
      <c r="D13" s="14">
        <v>79881</v>
      </c>
      <c r="E13" s="14">
        <v>11243</v>
      </c>
      <c r="F13" s="14">
        <v>62157</v>
      </c>
      <c r="G13" s="14">
        <v>100499</v>
      </c>
      <c r="H13" s="14">
        <v>68762</v>
      </c>
      <c r="I13" s="14">
        <v>20339</v>
      </c>
      <c r="J13" s="14">
        <v>69930</v>
      </c>
      <c r="K13" s="14">
        <v>58353</v>
      </c>
      <c r="L13" s="14">
        <v>45211</v>
      </c>
      <c r="M13" s="14">
        <v>30305</v>
      </c>
      <c r="N13" s="14">
        <v>18477</v>
      </c>
      <c r="O13" s="12">
        <f t="shared" si="2"/>
        <v>726905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85265</v>
      </c>
      <c r="C14" s="14">
        <v>64062</v>
      </c>
      <c r="D14" s="14">
        <v>80378</v>
      </c>
      <c r="E14" s="14">
        <v>10219</v>
      </c>
      <c r="F14" s="14">
        <v>61348</v>
      </c>
      <c r="G14" s="14">
        <v>95062</v>
      </c>
      <c r="H14" s="14">
        <v>60788</v>
      </c>
      <c r="I14" s="14">
        <v>17592</v>
      </c>
      <c r="J14" s="14">
        <v>63998</v>
      </c>
      <c r="K14" s="14">
        <v>56449</v>
      </c>
      <c r="L14" s="14">
        <v>44825</v>
      </c>
      <c r="M14" s="14">
        <v>30931</v>
      </c>
      <c r="N14" s="14">
        <v>19699</v>
      </c>
      <c r="O14" s="12">
        <f t="shared" si="2"/>
        <v>690616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6053</v>
      </c>
      <c r="C15" s="14">
        <v>8014</v>
      </c>
      <c r="D15" s="14">
        <v>4142</v>
      </c>
      <c r="E15" s="14">
        <v>1013</v>
      </c>
      <c r="F15" s="14">
        <v>5856</v>
      </c>
      <c r="G15" s="14">
        <v>10841</v>
      </c>
      <c r="H15" s="14">
        <v>6118</v>
      </c>
      <c r="I15" s="14">
        <v>1754</v>
      </c>
      <c r="J15" s="14">
        <v>3664</v>
      </c>
      <c r="K15" s="14">
        <v>4744</v>
      </c>
      <c r="L15" s="14">
        <v>2656</v>
      </c>
      <c r="M15" s="14">
        <v>2460</v>
      </c>
      <c r="N15" s="14">
        <v>1178</v>
      </c>
      <c r="O15" s="12">
        <f t="shared" si="2"/>
        <v>58493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9974</v>
      </c>
      <c r="C16" s="14">
        <f>C17+C18+C19</f>
        <v>7897</v>
      </c>
      <c r="D16" s="14">
        <f>D17+D18+D19</f>
        <v>7779</v>
      </c>
      <c r="E16" s="14">
        <f>E17+E18+E19</f>
        <v>1102</v>
      </c>
      <c r="F16" s="14">
        <f aca="true" t="shared" si="5" ref="F16:N16">F17+F18+F19</f>
        <v>7005</v>
      </c>
      <c r="G16" s="14">
        <f t="shared" si="5"/>
        <v>12280</v>
      </c>
      <c r="H16" s="14">
        <f>H17+H18+H19</f>
        <v>7225</v>
      </c>
      <c r="I16" s="14">
        <f>I17+I18+I19</f>
        <v>2062</v>
      </c>
      <c r="J16" s="14">
        <f>J17+J18+J19</f>
        <v>8206</v>
      </c>
      <c r="K16" s="14">
        <f>K17+K18+K19</f>
        <v>6715</v>
      </c>
      <c r="L16" s="14">
        <f>L17+L18+L19</f>
        <v>5971</v>
      </c>
      <c r="M16" s="14">
        <f t="shared" si="5"/>
        <v>3271</v>
      </c>
      <c r="N16" s="14">
        <f t="shared" si="5"/>
        <v>1686</v>
      </c>
      <c r="O16" s="12">
        <f t="shared" si="2"/>
        <v>81173</v>
      </c>
    </row>
    <row r="17" spans="1:26" ht="18.75" customHeight="1">
      <c r="A17" s="15" t="s">
        <v>16</v>
      </c>
      <c r="B17" s="14">
        <v>9842</v>
      </c>
      <c r="C17" s="14">
        <v>7813</v>
      </c>
      <c r="D17" s="14">
        <v>7680</v>
      </c>
      <c r="E17" s="14">
        <v>1083</v>
      </c>
      <c r="F17" s="14">
        <v>6948</v>
      </c>
      <c r="G17" s="14">
        <v>12145</v>
      </c>
      <c r="H17" s="14">
        <v>7156</v>
      </c>
      <c r="I17" s="14">
        <v>2049</v>
      </c>
      <c r="J17" s="14">
        <v>8107</v>
      </c>
      <c r="K17" s="14">
        <v>6612</v>
      </c>
      <c r="L17" s="14">
        <v>5898</v>
      </c>
      <c r="M17" s="14">
        <v>3220</v>
      </c>
      <c r="N17" s="14">
        <v>1660</v>
      </c>
      <c r="O17" s="12">
        <f t="shared" si="2"/>
        <v>80213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109</v>
      </c>
      <c r="C18" s="14">
        <v>72</v>
      </c>
      <c r="D18" s="14">
        <v>88</v>
      </c>
      <c r="E18" s="14">
        <v>15</v>
      </c>
      <c r="F18" s="14">
        <v>52</v>
      </c>
      <c r="G18" s="14">
        <v>120</v>
      </c>
      <c r="H18" s="14">
        <v>64</v>
      </c>
      <c r="I18" s="14">
        <v>11</v>
      </c>
      <c r="J18" s="14">
        <v>87</v>
      </c>
      <c r="K18" s="14">
        <v>92</v>
      </c>
      <c r="L18" s="14">
        <v>65</v>
      </c>
      <c r="M18" s="14">
        <v>49</v>
      </c>
      <c r="N18" s="14">
        <v>24</v>
      </c>
      <c r="O18" s="12">
        <f t="shared" si="2"/>
        <v>848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23</v>
      </c>
      <c r="C19" s="14">
        <v>12</v>
      </c>
      <c r="D19" s="14">
        <v>11</v>
      </c>
      <c r="E19" s="14">
        <v>4</v>
      </c>
      <c r="F19" s="14">
        <v>5</v>
      </c>
      <c r="G19" s="14">
        <v>15</v>
      </c>
      <c r="H19" s="14">
        <v>5</v>
      </c>
      <c r="I19" s="14">
        <v>2</v>
      </c>
      <c r="J19" s="14">
        <v>12</v>
      </c>
      <c r="K19" s="14">
        <v>11</v>
      </c>
      <c r="L19" s="14">
        <v>8</v>
      </c>
      <c r="M19" s="14">
        <v>2</v>
      </c>
      <c r="N19" s="14">
        <v>2</v>
      </c>
      <c r="O19" s="12">
        <f t="shared" si="2"/>
        <v>112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134584</v>
      </c>
      <c r="C20" s="18">
        <f>C21+C22+C23</f>
        <v>85363</v>
      </c>
      <c r="D20" s="18">
        <f>D21+D22+D23</f>
        <v>79936</v>
      </c>
      <c r="E20" s="18">
        <f>E21+E22+E23</f>
        <v>12232</v>
      </c>
      <c r="F20" s="18">
        <f aca="true" t="shared" si="6" ref="F20:N20">F21+F22+F23</f>
        <v>70066</v>
      </c>
      <c r="G20" s="18">
        <f t="shared" si="6"/>
        <v>111169</v>
      </c>
      <c r="H20" s="18">
        <f>H21+H22+H23</f>
        <v>89567</v>
      </c>
      <c r="I20" s="18">
        <f>I21+I22+I23</f>
        <v>24548</v>
      </c>
      <c r="J20" s="18">
        <f>J21+J22+J23</f>
        <v>86009</v>
      </c>
      <c r="K20" s="18">
        <f>K21+K22+K23</f>
        <v>73517</v>
      </c>
      <c r="L20" s="18">
        <f>L21+L22+L23</f>
        <v>72655</v>
      </c>
      <c r="M20" s="18">
        <f t="shared" si="6"/>
        <v>42390</v>
      </c>
      <c r="N20" s="18">
        <f t="shared" si="6"/>
        <v>24198</v>
      </c>
      <c r="O20" s="12">
        <f aca="true" t="shared" si="7" ref="O20:O26">SUM(B20:N20)</f>
        <v>906234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73894</v>
      </c>
      <c r="C21" s="14">
        <v>49151</v>
      </c>
      <c r="D21" s="14">
        <v>44878</v>
      </c>
      <c r="E21" s="14">
        <v>7190</v>
      </c>
      <c r="F21" s="14">
        <v>38709</v>
      </c>
      <c r="G21" s="14">
        <v>62718</v>
      </c>
      <c r="H21" s="14">
        <v>51653</v>
      </c>
      <c r="I21" s="14">
        <v>14564</v>
      </c>
      <c r="J21" s="14">
        <v>48978</v>
      </c>
      <c r="K21" s="14">
        <v>40963</v>
      </c>
      <c r="L21" s="14">
        <v>38659</v>
      </c>
      <c r="M21" s="14">
        <v>22970</v>
      </c>
      <c r="N21" s="14">
        <v>13012</v>
      </c>
      <c r="O21" s="12">
        <f t="shared" si="7"/>
        <v>507339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57692</v>
      </c>
      <c r="C22" s="14">
        <v>33471</v>
      </c>
      <c r="D22" s="14">
        <v>33554</v>
      </c>
      <c r="E22" s="14">
        <v>4654</v>
      </c>
      <c r="F22" s="14">
        <v>29381</v>
      </c>
      <c r="G22" s="14">
        <v>44849</v>
      </c>
      <c r="H22" s="14">
        <v>35813</v>
      </c>
      <c r="I22" s="14">
        <v>9399</v>
      </c>
      <c r="J22" s="14">
        <v>35171</v>
      </c>
      <c r="K22" s="14">
        <v>30678</v>
      </c>
      <c r="L22" s="14">
        <v>32466</v>
      </c>
      <c r="M22" s="14">
        <v>18352</v>
      </c>
      <c r="N22" s="14">
        <v>10680</v>
      </c>
      <c r="O22" s="12">
        <f t="shared" si="7"/>
        <v>376160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2998</v>
      </c>
      <c r="C23" s="14">
        <v>2741</v>
      </c>
      <c r="D23" s="14">
        <v>1504</v>
      </c>
      <c r="E23" s="14">
        <v>388</v>
      </c>
      <c r="F23" s="14">
        <v>1976</v>
      </c>
      <c r="G23" s="14">
        <v>3602</v>
      </c>
      <c r="H23" s="14">
        <v>2101</v>
      </c>
      <c r="I23" s="14">
        <v>585</v>
      </c>
      <c r="J23" s="14">
        <v>1860</v>
      </c>
      <c r="K23" s="14">
        <v>1876</v>
      </c>
      <c r="L23" s="14">
        <v>1530</v>
      </c>
      <c r="M23" s="14">
        <v>1068</v>
      </c>
      <c r="N23" s="14">
        <v>506</v>
      </c>
      <c r="O23" s="12">
        <f t="shared" si="7"/>
        <v>22735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155969</v>
      </c>
      <c r="C24" s="14">
        <f>C25+C26</f>
        <v>122572</v>
      </c>
      <c r="D24" s="14">
        <f>D25+D26</f>
        <v>115417</v>
      </c>
      <c r="E24" s="14">
        <f>E25+E26</f>
        <v>20477</v>
      </c>
      <c r="F24" s="14">
        <f aca="true" t="shared" si="8" ref="F24:N24">F25+F26</f>
        <v>106555</v>
      </c>
      <c r="G24" s="14">
        <f t="shared" si="8"/>
        <v>165281</v>
      </c>
      <c r="H24" s="14">
        <f>H25+H26</f>
        <v>109090</v>
      </c>
      <c r="I24" s="14">
        <f>I25+I26</f>
        <v>28984</v>
      </c>
      <c r="J24" s="14">
        <f>J25+J26</f>
        <v>91444</v>
      </c>
      <c r="K24" s="14">
        <f>K25+K26</f>
        <v>91009</v>
      </c>
      <c r="L24" s="14">
        <f>L25+L26</f>
        <v>66589</v>
      </c>
      <c r="M24" s="14">
        <f t="shared" si="8"/>
        <v>33536</v>
      </c>
      <c r="N24" s="14">
        <f t="shared" si="8"/>
        <v>19657</v>
      </c>
      <c r="O24" s="12">
        <f t="shared" si="7"/>
        <v>1126580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73071</v>
      </c>
      <c r="C25" s="14">
        <v>63864</v>
      </c>
      <c r="D25" s="14">
        <v>59646</v>
      </c>
      <c r="E25" s="14">
        <v>12002</v>
      </c>
      <c r="F25" s="14">
        <v>55619</v>
      </c>
      <c r="G25" s="14">
        <v>92251</v>
      </c>
      <c r="H25" s="14">
        <v>61857</v>
      </c>
      <c r="I25" s="14">
        <v>17750</v>
      </c>
      <c r="J25" s="14">
        <v>43703</v>
      </c>
      <c r="K25" s="14">
        <v>49299</v>
      </c>
      <c r="L25" s="14">
        <v>33036</v>
      </c>
      <c r="M25" s="14">
        <v>16706</v>
      </c>
      <c r="N25" s="14">
        <v>8554</v>
      </c>
      <c r="O25" s="12">
        <f t="shared" si="7"/>
        <v>587358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82898</v>
      </c>
      <c r="C26" s="14">
        <v>58708</v>
      </c>
      <c r="D26" s="14">
        <v>55771</v>
      </c>
      <c r="E26" s="14">
        <v>8475</v>
      </c>
      <c r="F26" s="14">
        <v>50936</v>
      </c>
      <c r="G26" s="14">
        <v>73030</v>
      </c>
      <c r="H26" s="14">
        <v>47233</v>
      </c>
      <c r="I26" s="14">
        <v>11234</v>
      </c>
      <c r="J26" s="14">
        <v>47741</v>
      </c>
      <c r="K26" s="14">
        <v>41710</v>
      </c>
      <c r="L26" s="14">
        <v>33553</v>
      </c>
      <c r="M26" s="14">
        <v>16830</v>
      </c>
      <c r="N26" s="14">
        <v>11103</v>
      </c>
      <c r="O26" s="12">
        <f t="shared" si="7"/>
        <v>539222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1062970.2932102403</v>
      </c>
      <c r="C36" s="60">
        <f aca="true" t="shared" si="11" ref="C36:N36">C37+C38+C39+C40</f>
        <v>842266.5623095001</v>
      </c>
      <c r="D36" s="60">
        <f t="shared" si="11"/>
        <v>725778.34950095</v>
      </c>
      <c r="E36" s="60">
        <f t="shared" si="11"/>
        <v>162650.756936</v>
      </c>
      <c r="F36" s="60">
        <f t="shared" si="11"/>
        <v>714273.2718096</v>
      </c>
      <c r="G36" s="60">
        <f t="shared" si="11"/>
        <v>900903.9384</v>
      </c>
      <c r="H36" s="60">
        <f t="shared" si="11"/>
        <v>762426.4746999999</v>
      </c>
      <c r="I36" s="60">
        <f>I37+I38+I39+I40</f>
        <v>216812.5360708</v>
      </c>
      <c r="J36" s="60">
        <f>J37+J38+J39+J40</f>
        <v>693054.3968847999</v>
      </c>
      <c r="K36" s="60">
        <f>K37+K38+K39+K40</f>
        <v>747836.0202201001</v>
      </c>
      <c r="L36" s="60">
        <f>L37+L38+L39+L40</f>
        <v>579171.99160736</v>
      </c>
      <c r="M36" s="60">
        <f t="shared" si="11"/>
        <v>443499.82257142</v>
      </c>
      <c r="N36" s="60">
        <f t="shared" si="11"/>
        <v>228147.12100608</v>
      </c>
      <c r="O36" s="60">
        <f>O37+O38+O39+O40</f>
        <v>8079791.53522685</v>
      </c>
    </row>
    <row r="37" spans="1:15" ht="18.75" customHeight="1">
      <c r="A37" s="57" t="s">
        <v>50</v>
      </c>
      <c r="B37" s="54">
        <f aca="true" t="shared" si="12" ref="B37:N37">B29*B7</f>
        <v>1058180.1312000002</v>
      </c>
      <c r="C37" s="54">
        <f t="shared" si="12"/>
        <v>838086.1516000001</v>
      </c>
      <c r="D37" s="54">
        <f t="shared" si="12"/>
        <v>715556.0958</v>
      </c>
      <c r="E37" s="54">
        <f t="shared" si="12"/>
        <v>162372.987</v>
      </c>
      <c r="F37" s="54">
        <f t="shared" si="12"/>
        <v>711348.1055999999</v>
      </c>
      <c r="G37" s="54">
        <f t="shared" si="12"/>
        <v>896793.9992</v>
      </c>
      <c r="H37" s="54">
        <f t="shared" si="12"/>
        <v>758708.7579</v>
      </c>
      <c r="I37" s="54">
        <f>I29*I7</f>
        <v>216725.2582</v>
      </c>
      <c r="J37" s="54">
        <f>J29*J7</f>
        <v>685493.744</v>
      </c>
      <c r="K37" s="54">
        <f>K29*K7</f>
        <v>744174.9198</v>
      </c>
      <c r="L37" s="54">
        <f>L29*L7</f>
        <v>571222.3622</v>
      </c>
      <c r="M37" s="54">
        <f t="shared" si="12"/>
        <v>441010.591</v>
      </c>
      <c r="N37" s="54">
        <f t="shared" si="12"/>
        <v>228092.2674</v>
      </c>
      <c r="O37" s="56">
        <f>SUM(B37:N37)</f>
        <v>8027765.3709</v>
      </c>
    </row>
    <row r="38" spans="1:15" ht="18.75" customHeight="1">
      <c r="A38" s="57" t="s">
        <v>51</v>
      </c>
      <c r="B38" s="54">
        <f aca="true" t="shared" si="13" ref="B38:N38">B30*B7</f>
        <v>-3125.41798976</v>
      </c>
      <c r="C38" s="54">
        <f t="shared" si="13"/>
        <v>-2235.5692905</v>
      </c>
      <c r="D38" s="54">
        <f t="shared" si="13"/>
        <v>-2125.73629905</v>
      </c>
      <c r="E38" s="54">
        <f t="shared" si="13"/>
        <v>-368.510064</v>
      </c>
      <c r="F38" s="54">
        <f t="shared" si="13"/>
        <v>-2073.4037904</v>
      </c>
      <c r="G38" s="54">
        <f t="shared" si="13"/>
        <v>-2643.8808000000004</v>
      </c>
      <c r="H38" s="54">
        <f t="shared" si="13"/>
        <v>-2032.2232</v>
      </c>
      <c r="I38" s="54">
        <f>I30*I7</f>
        <v>-567.5621292000001</v>
      </c>
      <c r="J38" s="54">
        <f>J30*J7</f>
        <v>-1898.3571152</v>
      </c>
      <c r="K38" s="54">
        <f>K30*K7</f>
        <v>-1964.4995799</v>
      </c>
      <c r="L38" s="54">
        <f>L30*L7</f>
        <v>-1545.44059264</v>
      </c>
      <c r="M38" s="54">
        <f t="shared" si="13"/>
        <v>-1119.97842858</v>
      </c>
      <c r="N38" s="54">
        <f t="shared" si="13"/>
        <v>-664.18639392</v>
      </c>
      <c r="O38" s="25">
        <f>SUM(B38:N38)</f>
        <v>-22364.765673150003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-10151.960000000006</v>
      </c>
      <c r="C42" s="25">
        <f aca="true" t="shared" si="15" ref="C42:N42">+C43+C46+C58+C59</f>
        <v>16768.899999999994</v>
      </c>
      <c r="D42" s="25">
        <f t="shared" si="15"/>
        <v>-49531.12</v>
      </c>
      <c r="E42" s="25">
        <f t="shared" si="15"/>
        <v>11149.98</v>
      </c>
      <c r="F42" s="25">
        <f t="shared" si="15"/>
        <v>114.87000000000262</v>
      </c>
      <c r="G42" s="25">
        <f t="shared" si="15"/>
        <v>-15518.190000000002</v>
      </c>
      <c r="H42" s="25">
        <f t="shared" si="15"/>
        <v>-83002.99</v>
      </c>
      <c r="I42" s="25">
        <f>+I43+I46+I58+I59</f>
        <v>-25300</v>
      </c>
      <c r="J42" s="25">
        <f>+J43+J46+J58+J59</f>
        <v>-85866.76999999999</v>
      </c>
      <c r="K42" s="25">
        <f>+K43+K46+K58+K59</f>
        <v>-39145.240000000005</v>
      </c>
      <c r="L42" s="25">
        <f>+L43+L46+L58+L59</f>
        <v>-61959.729999999996</v>
      </c>
      <c r="M42" s="25">
        <f t="shared" si="15"/>
        <v>-24322.77</v>
      </c>
      <c r="N42" s="25">
        <f t="shared" si="15"/>
        <v>1852.6899999999987</v>
      </c>
      <c r="O42" s="25">
        <f>+O43+O46+O58+O59</f>
        <v>-364912.32999999996</v>
      </c>
    </row>
    <row r="43" spans="1:15" ht="18.75" customHeight="1">
      <c r="A43" s="17" t="s">
        <v>55</v>
      </c>
      <c r="B43" s="26">
        <f>B44+B45</f>
        <v>-87304</v>
      </c>
      <c r="C43" s="26">
        <f>C44+C45</f>
        <v>-88384</v>
      </c>
      <c r="D43" s="26">
        <f>D44+D45</f>
        <v>-61944</v>
      </c>
      <c r="E43" s="26">
        <f>E44+E45</f>
        <v>-9516</v>
      </c>
      <c r="F43" s="26">
        <f aca="true" t="shared" si="16" ref="F43:N43">F44+F45</f>
        <v>-52500</v>
      </c>
      <c r="G43" s="26">
        <f t="shared" si="16"/>
        <v>-93104</v>
      </c>
      <c r="H43" s="26">
        <f t="shared" si="16"/>
        <v>-85388</v>
      </c>
      <c r="I43" s="26">
        <f>I44+I45</f>
        <v>-24300</v>
      </c>
      <c r="J43" s="26">
        <f>J44+J45</f>
        <v>-41940</v>
      </c>
      <c r="K43" s="26">
        <f>K44+K45</f>
        <v>-71280</v>
      </c>
      <c r="L43" s="26">
        <f>L44+L45</f>
        <v>-37416</v>
      </c>
      <c r="M43" s="26">
        <f t="shared" si="16"/>
        <v>-36404</v>
      </c>
      <c r="N43" s="26">
        <f t="shared" si="16"/>
        <v>-23292</v>
      </c>
      <c r="O43" s="25">
        <f aca="true" t="shared" si="17" ref="O43:O59">SUM(B43:N43)</f>
        <v>-712772</v>
      </c>
    </row>
    <row r="44" spans="1:26" ht="18.75" customHeight="1">
      <c r="A44" s="13" t="s">
        <v>56</v>
      </c>
      <c r="B44" s="20">
        <f>ROUND(-B9*$D$3,2)</f>
        <v>-87304</v>
      </c>
      <c r="C44" s="20">
        <f>ROUND(-C9*$D$3,2)</f>
        <v>-88384</v>
      </c>
      <c r="D44" s="20">
        <f>ROUND(-D9*$D$3,2)</f>
        <v>-61944</v>
      </c>
      <c r="E44" s="20">
        <f>ROUND(-E9*$D$3,2)</f>
        <v>-9516</v>
      </c>
      <c r="F44" s="20">
        <f aca="true" t="shared" si="18" ref="F44:N44">ROUND(-F9*$D$3,2)</f>
        <v>-52500</v>
      </c>
      <c r="G44" s="20">
        <f t="shared" si="18"/>
        <v>-93104</v>
      </c>
      <c r="H44" s="20">
        <f t="shared" si="18"/>
        <v>-85388</v>
      </c>
      <c r="I44" s="20">
        <f>ROUND(-I9*$D$3,2)</f>
        <v>-24300</v>
      </c>
      <c r="J44" s="20">
        <f>ROUND(-J9*$D$3,2)</f>
        <v>-41940</v>
      </c>
      <c r="K44" s="20">
        <f>ROUND(-K9*$D$3,2)</f>
        <v>-71280</v>
      </c>
      <c r="L44" s="20">
        <f>ROUND(-L9*$D$3,2)</f>
        <v>-37416</v>
      </c>
      <c r="M44" s="20">
        <f t="shared" si="18"/>
        <v>-36404</v>
      </c>
      <c r="N44" s="20">
        <f t="shared" si="18"/>
        <v>-23292</v>
      </c>
      <c r="O44" s="46">
        <f t="shared" si="17"/>
        <v>-712772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77152.04</v>
      </c>
      <c r="C58" s="27">
        <v>105152.9</v>
      </c>
      <c r="D58" s="27">
        <v>13412.88</v>
      </c>
      <c r="E58" s="27">
        <v>20665.98</v>
      </c>
      <c r="F58" s="27">
        <v>53614.87</v>
      </c>
      <c r="G58" s="27">
        <v>78085.81</v>
      </c>
      <c r="H58" s="27">
        <v>2385.01</v>
      </c>
      <c r="I58" s="27">
        <v>0</v>
      </c>
      <c r="J58" s="27">
        <v>-43926.77</v>
      </c>
      <c r="K58" s="27">
        <v>32134.76</v>
      </c>
      <c r="L58" s="27">
        <v>-24543.73</v>
      </c>
      <c r="M58" s="27">
        <v>12081.23</v>
      </c>
      <c r="N58" s="27">
        <v>25144.69</v>
      </c>
      <c r="O58" s="24">
        <f t="shared" si="17"/>
        <v>351359.67000000004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1052818.3332102404</v>
      </c>
      <c r="C61" s="29">
        <f t="shared" si="21"/>
        <v>859035.4623095001</v>
      </c>
      <c r="D61" s="29">
        <f t="shared" si="21"/>
        <v>676247.22950095</v>
      </c>
      <c r="E61" s="29">
        <f t="shared" si="21"/>
        <v>173800.736936</v>
      </c>
      <c r="F61" s="29">
        <f t="shared" si="21"/>
        <v>714388.1418095999</v>
      </c>
      <c r="G61" s="29">
        <f t="shared" si="21"/>
        <v>885385.7483999999</v>
      </c>
      <c r="H61" s="29">
        <f t="shared" si="21"/>
        <v>679423.4846999999</v>
      </c>
      <c r="I61" s="29">
        <f t="shared" si="21"/>
        <v>191512.5360708</v>
      </c>
      <c r="J61" s="29">
        <f>+J36+J42</f>
        <v>607187.6268847999</v>
      </c>
      <c r="K61" s="29">
        <f>+K36+K42</f>
        <v>708690.7802201001</v>
      </c>
      <c r="L61" s="29">
        <f>+L36+L42</f>
        <v>517212.26160736</v>
      </c>
      <c r="M61" s="29">
        <f t="shared" si="21"/>
        <v>419177.05257142</v>
      </c>
      <c r="N61" s="29">
        <f t="shared" si="21"/>
        <v>229999.81100608</v>
      </c>
      <c r="O61" s="29">
        <f>SUM(B61:N61)</f>
        <v>7714879.205226851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1052818.33</v>
      </c>
      <c r="C64" s="36">
        <f aca="true" t="shared" si="22" ref="C64:N64">SUM(C65:C78)</f>
        <v>859035.47</v>
      </c>
      <c r="D64" s="36">
        <f t="shared" si="22"/>
        <v>676247.23</v>
      </c>
      <c r="E64" s="36">
        <f t="shared" si="22"/>
        <v>173800.74</v>
      </c>
      <c r="F64" s="36">
        <f t="shared" si="22"/>
        <v>714388.15</v>
      </c>
      <c r="G64" s="36">
        <f t="shared" si="22"/>
        <v>885385.75</v>
      </c>
      <c r="H64" s="36">
        <f t="shared" si="22"/>
        <v>679423.49</v>
      </c>
      <c r="I64" s="36">
        <f t="shared" si="22"/>
        <v>191512.54</v>
      </c>
      <c r="J64" s="36">
        <f t="shared" si="22"/>
        <v>607187.62</v>
      </c>
      <c r="K64" s="36">
        <f t="shared" si="22"/>
        <v>708690.78</v>
      </c>
      <c r="L64" s="36">
        <f t="shared" si="22"/>
        <v>517212.26</v>
      </c>
      <c r="M64" s="36">
        <f t="shared" si="22"/>
        <v>419177.05</v>
      </c>
      <c r="N64" s="36">
        <f t="shared" si="22"/>
        <v>229999.81</v>
      </c>
      <c r="O64" s="29">
        <f>SUM(O65:O78)</f>
        <v>7714879.22</v>
      </c>
    </row>
    <row r="65" spans="1:16" ht="18.75" customHeight="1">
      <c r="A65" s="17" t="s">
        <v>69</v>
      </c>
      <c r="B65" s="36">
        <v>194396.92</v>
      </c>
      <c r="C65" s="36">
        <v>240571.36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434968.28</v>
      </c>
      <c r="P65"/>
    </row>
    <row r="66" spans="1:16" ht="18.75" customHeight="1">
      <c r="A66" s="17" t="s">
        <v>70</v>
      </c>
      <c r="B66" s="36">
        <v>858421.41</v>
      </c>
      <c r="C66" s="36">
        <v>618464.11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1476885.52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676247.23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676247.23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173800.74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173800.74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714388.15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714388.15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885385.75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885385.75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679423.49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679423.49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191512.54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191512.54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607187.62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607187.62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708690.78</v>
      </c>
      <c r="L74" s="35">
        <v>0</v>
      </c>
      <c r="M74" s="35">
        <v>0</v>
      </c>
      <c r="N74" s="35">
        <v>0</v>
      </c>
      <c r="O74" s="29">
        <f t="shared" si="23"/>
        <v>708690.78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517212.26</v>
      </c>
      <c r="M75" s="35">
        <v>0</v>
      </c>
      <c r="N75" s="61">
        <v>0</v>
      </c>
      <c r="O75" s="26">
        <f t="shared" si="23"/>
        <v>517212.26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419177.05</v>
      </c>
      <c r="N76" s="35">
        <v>0</v>
      </c>
      <c r="O76" s="29">
        <f t="shared" si="23"/>
        <v>419177.05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229999.81</v>
      </c>
      <c r="O77" s="26">
        <f t="shared" si="23"/>
        <v>229999.81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2.3344159393557677</v>
      </c>
      <c r="C82" s="44">
        <v>2.4988482691698755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2.0468929273973133</v>
      </c>
      <c r="C83" s="44">
        <v>2.097701436860816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1.8682931120935253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2.7725348493309467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2.181569834319497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1.7299352602583293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2.0912800455776708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2.1391611191546462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2.055942382256634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2.4118993419465538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2.314474023834572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2.9024946548641393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2.514904660663595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2018-04-27T15:22:18Z</dcterms:modified>
  <cp:category/>
  <cp:version/>
  <cp:contentType/>
  <cp:contentStatus/>
</cp:coreProperties>
</file>