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<sst xmlns="http://schemas.openxmlformats.org/spreadsheetml/2006/main" count="112" uniqueCount="110">
  <si>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</si>
  <si>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</si>
  <si>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</si>
  <si>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</si>
  <si>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</si>
  <si>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</si>
  <si>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</si>
  <si>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</si>
  <si>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</si>
  <si>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</si>
  <si>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</si>
  <si>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</si>
  <si>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</si>
  <si>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</si>
  <si>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</si>
  <si>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</si>
  <si>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</si>
  <si>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</si>
  <si>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</si>
  <si>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</si>
  <si>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</si>
  <si>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</si>
  <si>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</si>
  <si>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</si>
  <si>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</si>
  <si>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</si>
  <si>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</si>
  <si>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</si>
  <si>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</si>
  <si>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</si>
  <si>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</si>
  <si>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</si>
  <si>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</si>
  <si>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</si>
  <si>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</si>
  <si>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</si>
  <si>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</si>
  <si>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</si>
  <si>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</si>
  <si>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</si>
  <si>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</si>
  <si>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</si>
  <si>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</si>
  <si>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</si>
  <si>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</si>
  <si>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</si>
  <si>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</si>
  <si>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</si>
  <si>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</si>
  <si>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</si>
  <si>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</si>
  <si>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</si>
  <si>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</si>
  <si>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</si>
  <si>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</si>
  <si>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</si>
  <si>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</si>
  <si>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</si>
  <si>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</si>
  <si>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</si>
  <si>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</si>
  <si>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</si>
  <si>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</si>
  <si>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</si>
  <si>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</si>
  <si>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</si>
  <si>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</si>
  <si>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</si>
  <si>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</si>
  <si>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</si>
  <si>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</si>
  <si>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</si>
  <si>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</si>
  <si>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</si>
  <si>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</si>
  <si>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</si>
  <si>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</si>
  <si>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</si>
  <si>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</si>
  <si>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</si>
  <si>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</si>
  <si>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</si>
  <si>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</si>
  <si>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</si>
  <si>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</si>
  <si>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</si>
  <si>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</si>
  <si>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</si>
  <si>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</si>
  <si>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</si>
  <si>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</si>
  <si>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</si>
  <si>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</si>
  <si>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</si>
  <si>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</si>
  <si>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</si>
  <si>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</si>
  <si>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</si>
  <si>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</si>
  <si>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</si>
  <si>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</si>
  <si>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</si>
  <si>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</si>
  <si>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</si>
  <si>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</si>
  <si>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</si>
  <si>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</si>
  <si>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</si>
  <si>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</si>
  <si>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22/04/18 - VENCIMENTO 27/04/18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</si>
</sst>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202447</v>
      </c>
      <c r="C7" s="10">
        <f>C8+C20+C24</f>
        <v>136794</v>
      </c>
      <c r="D7" s="10">
        <f>D8+D20+D24</f>
        <v>168700</v>
      </c>
      <c r="E7" s="10">
        <f>E8+E20+E24</f>
        <v>23306</v>
      </c>
      <c r="F7" s="10">
        <f aca="true" t="shared" si="0" ref="F7:N7">F8+F20+F24</f>
        <v>144117</v>
      </c>
      <c r="G7" s="10">
        <f t="shared" si="0"/>
        <v>201680</v>
      </c>
      <c r="H7" s="10">
        <f>H8+H20+H24</f>
        <v>136237</v>
      </c>
      <c r="I7" s="10">
        <f>I8+I20+I24</f>
        <v>33745</v>
      </c>
      <c r="J7" s="10">
        <f>J8+J20+J24</f>
        <v>148829</v>
      </c>
      <c r="K7" s="10">
        <f>K8+K20+K24</f>
        <v>134798</v>
      </c>
      <c r="L7" s="10">
        <f>L8+L20+L24</f>
        <v>138095</v>
      </c>
      <c r="M7" s="10">
        <f t="shared" si="0"/>
        <v>53954</v>
      </c>
      <c r="N7" s="10">
        <f t="shared" si="0"/>
        <v>30964</v>
      </c>
      <c r="O7" s="10">
        <f>+O8+O20+O24</f>
        <v>1553666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89097</v>
      </c>
      <c r="C8" s="12">
        <f>+C9+C12+C16</f>
        <v>63201</v>
      </c>
      <c r="D8" s="12">
        <f>+D9+D12+D16</f>
        <v>80654</v>
      </c>
      <c r="E8" s="12">
        <f>+E9+E12+E16</f>
        <v>10224</v>
      </c>
      <c r="F8" s="12">
        <f aca="true" t="shared" si="1" ref="F8:N8">+F9+F12+F16</f>
        <v>65095</v>
      </c>
      <c r="G8" s="12">
        <f t="shared" si="1"/>
        <v>94524</v>
      </c>
      <c r="H8" s="12">
        <f>+H9+H12+H16</f>
        <v>63774</v>
      </c>
      <c r="I8" s="12">
        <f>+I9+I12+I16</f>
        <v>15865</v>
      </c>
      <c r="J8" s="12">
        <f>+J9+J12+J16</f>
        <v>69071</v>
      </c>
      <c r="K8" s="12">
        <f>+K9+K12+K16</f>
        <v>63259</v>
      </c>
      <c r="L8" s="12">
        <f>+L9+L12+L16</f>
        <v>62393</v>
      </c>
      <c r="M8" s="12">
        <f t="shared" si="1"/>
        <v>27443</v>
      </c>
      <c r="N8" s="12">
        <f t="shared" si="1"/>
        <v>16468</v>
      </c>
      <c r="O8" s="12">
        <f>SUM(B8:N8)</f>
        <v>721068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14330</v>
      </c>
      <c r="C9" s="14">
        <v>12500</v>
      </c>
      <c r="D9" s="14">
        <v>11404</v>
      </c>
      <c r="E9" s="14">
        <v>1437</v>
      </c>
      <c r="F9" s="14">
        <v>9630</v>
      </c>
      <c r="G9" s="14">
        <v>15763</v>
      </c>
      <c r="H9" s="14">
        <v>13094</v>
      </c>
      <c r="I9" s="14">
        <v>3262</v>
      </c>
      <c r="J9" s="14">
        <v>7710</v>
      </c>
      <c r="K9" s="14">
        <v>11684</v>
      </c>
      <c r="L9" s="14">
        <v>7915</v>
      </c>
      <c r="M9" s="14">
        <v>4533</v>
      </c>
      <c r="N9" s="14">
        <v>2468</v>
      </c>
      <c r="O9" s="12">
        <f aca="true" t="shared" si="2" ref="O9:O19">SUM(B9:N9)</f>
        <v>115730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14330</v>
      </c>
      <c r="C10" s="14">
        <f>+C9-C11</f>
        <v>12500</v>
      </c>
      <c r="D10" s="14">
        <f>+D9-D11</f>
        <v>11404</v>
      </c>
      <c r="E10" s="14">
        <f>+E9-E11</f>
        <v>1437</v>
      </c>
      <c r="F10" s="14">
        <f aca="true" t="shared" si="3" ref="F10:N10">+F9-F11</f>
        <v>9630</v>
      </c>
      <c r="G10" s="14">
        <f t="shared" si="3"/>
        <v>15763</v>
      </c>
      <c r="H10" s="14">
        <f>+H9-H11</f>
        <v>13094</v>
      </c>
      <c r="I10" s="14">
        <f>+I9-I11</f>
        <v>3262</v>
      </c>
      <c r="J10" s="14">
        <f>+J9-J11</f>
        <v>7710</v>
      </c>
      <c r="K10" s="14">
        <f>+K9-K11</f>
        <v>11684</v>
      </c>
      <c r="L10" s="14">
        <f>+L9-L11</f>
        <v>7915</v>
      </c>
      <c r="M10" s="14">
        <f t="shared" si="3"/>
        <v>4533</v>
      </c>
      <c r="N10" s="14">
        <f t="shared" si="3"/>
        <v>2468</v>
      </c>
      <c r="O10" s="12">
        <f t="shared" si="2"/>
        <v>115730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69561</v>
      </c>
      <c r="C12" s="14">
        <f>C13+C14+C15</f>
        <v>47181</v>
      </c>
      <c r="D12" s="14">
        <f>D13+D14+D15</f>
        <v>65287</v>
      </c>
      <c r="E12" s="14">
        <f>E13+E14+E15</f>
        <v>8248</v>
      </c>
      <c r="F12" s="14">
        <f aca="true" t="shared" si="4" ref="F12:N12">F13+F14+F15</f>
        <v>51809</v>
      </c>
      <c r="G12" s="14">
        <f t="shared" si="4"/>
        <v>73496</v>
      </c>
      <c r="H12" s="14">
        <f>H13+H14+H15</f>
        <v>47445</v>
      </c>
      <c r="I12" s="14">
        <f>I13+I14+I15</f>
        <v>11784</v>
      </c>
      <c r="J12" s="14">
        <f>J13+J14+J15</f>
        <v>57174</v>
      </c>
      <c r="K12" s="14">
        <f>K13+K14+K15</f>
        <v>48007</v>
      </c>
      <c r="L12" s="14">
        <f>L13+L14+L15</f>
        <v>50514</v>
      </c>
      <c r="M12" s="14">
        <f t="shared" si="4"/>
        <v>21618</v>
      </c>
      <c r="N12" s="14">
        <f t="shared" si="4"/>
        <v>13331</v>
      </c>
      <c r="O12" s="12">
        <f t="shared" si="2"/>
        <v>565455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34235</v>
      </c>
      <c r="C13" s="14">
        <v>23670</v>
      </c>
      <c r="D13" s="14">
        <v>31862</v>
      </c>
      <c r="E13" s="14">
        <v>4071</v>
      </c>
      <c r="F13" s="14">
        <v>25707</v>
      </c>
      <c r="G13" s="14">
        <v>36024</v>
      </c>
      <c r="H13" s="14">
        <v>23772</v>
      </c>
      <c r="I13" s="14">
        <v>5931</v>
      </c>
      <c r="J13" s="14">
        <v>28798</v>
      </c>
      <c r="K13" s="14">
        <v>22677</v>
      </c>
      <c r="L13" s="14">
        <v>22751</v>
      </c>
      <c r="M13" s="14">
        <v>9258</v>
      </c>
      <c r="N13" s="14">
        <v>5536</v>
      </c>
      <c r="O13" s="12">
        <f t="shared" si="2"/>
        <v>274292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33850</v>
      </c>
      <c r="C14" s="14">
        <v>21985</v>
      </c>
      <c r="D14" s="14">
        <v>32335</v>
      </c>
      <c r="E14" s="14">
        <v>3984</v>
      </c>
      <c r="F14" s="14">
        <v>24823</v>
      </c>
      <c r="G14" s="14">
        <v>35027</v>
      </c>
      <c r="H14" s="14">
        <v>22470</v>
      </c>
      <c r="I14" s="14">
        <v>5546</v>
      </c>
      <c r="J14" s="14">
        <v>27463</v>
      </c>
      <c r="K14" s="14">
        <v>24265</v>
      </c>
      <c r="L14" s="14">
        <v>26820</v>
      </c>
      <c r="M14" s="14">
        <v>11902</v>
      </c>
      <c r="N14" s="14">
        <v>7534</v>
      </c>
      <c r="O14" s="12">
        <f t="shared" si="2"/>
        <v>278004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1476</v>
      </c>
      <c r="C15" s="14">
        <v>1526</v>
      </c>
      <c r="D15" s="14">
        <v>1090</v>
      </c>
      <c r="E15" s="14">
        <v>193</v>
      </c>
      <c r="F15" s="14">
        <v>1279</v>
      </c>
      <c r="G15" s="14">
        <v>2445</v>
      </c>
      <c r="H15" s="14">
        <v>1203</v>
      </c>
      <c r="I15" s="14">
        <v>307</v>
      </c>
      <c r="J15" s="14">
        <v>913</v>
      </c>
      <c r="K15" s="14">
        <v>1065</v>
      </c>
      <c r="L15" s="14">
        <v>943</v>
      </c>
      <c r="M15" s="14">
        <v>458</v>
      </c>
      <c r="N15" s="14">
        <v>261</v>
      </c>
      <c r="O15" s="12">
        <f t="shared" si="2"/>
        <v>13159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5206</v>
      </c>
      <c r="C16" s="14">
        <f>C17+C18+C19</f>
        <v>3520</v>
      </c>
      <c r="D16" s="14">
        <f>D17+D18+D19</f>
        <v>3963</v>
      </c>
      <c r="E16" s="14">
        <f>E17+E18+E19</f>
        <v>539</v>
      </c>
      <c r="F16" s="14">
        <f aca="true" t="shared" si="5" ref="F16:N16">F17+F18+F19</f>
        <v>3656</v>
      </c>
      <c r="G16" s="14">
        <f t="shared" si="5"/>
        <v>5265</v>
      </c>
      <c r="H16" s="14">
        <f>H17+H18+H19</f>
        <v>3235</v>
      </c>
      <c r="I16" s="14">
        <f>I17+I18+I19</f>
        <v>819</v>
      </c>
      <c r="J16" s="14">
        <f>J17+J18+J19</f>
        <v>4187</v>
      </c>
      <c r="K16" s="14">
        <f>K17+K18+K19</f>
        <v>3568</v>
      </c>
      <c r="L16" s="14">
        <f>L17+L18+L19</f>
        <v>3964</v>
      </c>
      <c r="M16" s="14">
        <f t="shared" si="5"/>
        <v>1292</v>
      </c>
      <c r="N16" s="14">
        <f t="shared" si="5"/>
        <v>669</v>
      </c>
      <c r="O16" s="12">
        <f t="shared" si="2"/>
        <v>39883</v>
      </c>
    </row>
    <row r="17" spans="1:26" ht="18.75" customHeight="1">
      <c r="A17" s="15" t="s">
        <v>16</v>
      </c>
      <c r="B17" s="14">
        <v>5140</v>
      </c>
      <c r="C17" s="14">
        <v>3488</v>
      </c>
      <c r="D17" s="14">
        <v>3928</v>
      </c>
      <c r="E17" s="14">
        <v>533</v>
      </c>
      <c r="F17" s="14">
        <v>3630</v>
      </c>
      <c r="G17" s="14">
        <v>5202</v>
      </c>
      <c r="H17" s="14">
        <v>3203</v>
      </c>
      <c r="I17" s="14">
        <v>809</v>
      </c>
      <c r="J17" s="14">
        <v>4139</v>
      </c>
      <c r="K17" s="14">
        <v>3524</v>
      </c>
      <c r="L17" s="14">
        <v>3901</v>
      </c>
      <c r="M17" s="14">
        <v>1279</v>
      </c>
      <c r="N17" s="14">
        <v>653</v>
      </c>
      <c r="O17" s="12">
        <f t="shared" si="2"/>
        <v>39429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56</v>
      </c>
      <c r="C18" s="14">
        <v>30</v>
      </c>
      <c r="D18" s="14">
        <v>27</v>
      </c>
      <c r="E18" s="14">
        <v>5</v>
      </c>
      <c r="F18" s="14">
        <v>25</v>
      </c>
      <c r="G18" s="14">
        <v>58</v>
      </c>
      <c r="H18" s="14">
        <v>32</v>
      </c>
      <c r="I18" s="14">
        <v>9</v>
      </c>
      <c r="J18" s="14">
        <v>45</v>
      </c>
      <c r="K18" s="14">
        <v>42</v>
      </c>
      <c r="L18" s="14">
        <v>62</v>
      </c>
      <c r="M18" s="14">
        <v>13</v>
      </c>
      <c r="N18" s="14">
        <v>16</v>
      </c>
      <c r="O18" s="12">
        <f t="shared" si="2"/>
        <v>420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2</v>
      </c>
      <c r="D19" s="14">
        <v>8</v>
      </c>
      <c r="E19" s="14">
        <v>1</v>
      </c>
      <c r="F19" s="14">
        <v>1</v>
      </c>
      <c r="G19" s="14">
        <v>5</v>
      </c>
      <c r="H19" s="14">
        <v>0</v>
      </c>
      <c r="I19" s="14">
        <v>1</v>
      </c>
      <c r="J19" s="14">
        <v>3</v>
      </c>
      <c r="K19" s="14">
        <v>2</v>
      </c>
      <c r="L19" s="14">
        <v>1</v>
      </c>
      <c r="M19" s="14">
        <v>0</v>
      </c>
      <c r="N19" s="14">
        <v>0</v>
      </c>
      <c r="O19" s="12">
        <f t="shared" si="2"/>
        <v>34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49802</v>
      </c>
      <c r="C20" s="18">
        <f>C21+C22+C23</f>
        <v>29197</v>
      </c>
      <c r="D20" s="18">
        <f>D21+D22+D23</f>
        <v>36254</v>
      </c>
      <c r="E20" s="18">
        <f>E21+E22+E23</f>
        <v>4935</v>
      </c>
      <c r="F20" s="18">
        <f aca="true" t="shared" si="6" ref="F20:N20">F21+F22+F23</f>
        <v>31976</v>
      </c>
      <c r="G20" s="18">
        <f t="shared" si="6"/>
        <v>40876</v>
      </c>
      <c r="H20" s="18">
        <f>H21+H22+H23</f>
        <v>30432</v>
      </c>
      <c r="I20" s="18">
        <f>I21+I22+I23</f>
        <v>7317</v>
      </c>
      <c r="J20" s="18">
        <f>J21+J22+J23</f>
        <v>39361</v>
      </c>
      <c r="K20" s="18">
        <f>K21+K22+K23</f>
        <v>30240</v>
      </c>
      <c r="L20" s="18">
        <f>L21+L22+L23</f>
        <v>40816</v>
      </c>
      <c r="M20" s="18">
        <f t="shared" si="6"/>
        <v>14421</v>
      </c>
      <c r="N20" s="18">
        <f t="shared" si="6"/>
        <v>8240</v>
      </c>
      <c r="O20" s="12">
        <f aca="true" t="shared" si="7" ref="O20:O26">SUM(B20:N20)</f>
        <v>363867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28078</v>
      </c>
      <c r="C21" s="14">
        <v>17782</v>
      </c>
      <c r="D21" s="14">
        <v>20096</v>
      </c>
      <c r="E21" s="14">
        <v>2820</v>
      </c>
      <c r="F21" s="14">
        <v>18448</v>
      </c>
      <c r="G21" s="14">
        <v>23439</v>
      </c>
      <c r="H21" s="14">
        <v>18046</v>
      </c>
      <c r="I21" s="14">
        <v>4448</v>
      </c>
      <c r="J21" s="14">
        <v>22567</v>
      </c>
      <c r="K21" s="14">
        <v>16702</v>
      </c>
      <c r="L21" s="14">
        <v>21202</v>
      </c>
      <c r="M21" s="14">
        <v>7538</v>
      </c>
      <c r="N21" s="14">
        <v>4185</v>
      </c>
      <c r="O21" s="12">
        <f t="shared" si="7"/>
        <v>205351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21068</v>
      </c>
      <c r="C22" s="14">
        <v>10892</v>
      </c>
      <c r="D22" s="14">
        <v>15766</v>
      </c>
      <c r="E22" s="14">
        <v>2044</v>
      </c>
      <c r="F22" s="14">
        <v>13015</v>
      </c>
      <c r="G22" s="14">
        <v>16620</v>
      </c>
      <c r="H22" s="14">
        <v>11923</v>
      </c>
      <c r="I22" s="14">
        <v>2754</v>
      </c>
      <c r="J22" s="14">
        <v>16359</v>
      </c>
      <c r="K22" s="14">
        <v>13078</v>
      </c>
      <c r="L22" s="14">
        <v>19124</v>
      </c>
      <c r="M22" s="14">
        <v>6656</v>
      </c>
      <c r="N22" s="14">
        <v>3943</v>
      </c>
      <c r="O22" s="12">
        <f t="shared" si="7"/>
        <v>153242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656</v>
      </c>
      <c r="C23" s="14">
        <v>523</v>
      </c>
      <c r="D23" s="14">
        <v>392</v>
      </c>
      <c r="E23" s="14">
        <v>71</v>
      </c>
      <c r="F23" s="14">
        <v>513</v>
      </c>
      <c r="G23" s="14">
        <v>817</v>
      </c>
      <c r="H23" s="14">
        <v>463</v>
      </c>
      <c r="I23" s="14">
        <v>115</v>
      </c>
      <c r="J23" s="14">
        <v>435</v>
      </c>
      <c r="K23" s="14">
        <v>460</v>
      </c>
      <c r="L23" s="14">
        <v>490</v>
      </c>
      <c r="M23" s="14">
        <v>227</v>
      </c>
      <c r="N23" s="14">
        <v>112</v>
      </c>
      <c r="O23" s="12">
        <f t="shared" si="7"/>
        <v>5274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63548</v>
      </c>
      <c r="C24" s="14">
        <f>C25+C26</f>
        <v>44396</v>
      </c>
      <c r="D24" s="14">
        <f>D25+D26</f>
        <v>51792</v>
      </c>
      <c r="E24" s="14">
        <f>E25+E26</f>
        <v>8147</v>
      </c>
      <c r="F24" s="14">
        <f aca="true" t="shared" si="8" ref="F24:N24">F25+F26</f>
        <v>47046</v>
      </c>
      <c r="G24" s="14">
        <f t="shared" si="8"/>
        <v>66280</v>
      </c>
      <c r="H24" s="14">
        <f>H25+H26</f>
        <v>42031</v>
      </c>
      <c r="I24" s="14">
        <f>I25+I26</f>
        <v>10563</v>
      </c>
      <c r="J24" s="14">
        <f>J25+J26</f>
        <v>40397</v>
      </c>
      <c r="K24" s="14">
        <f>K25+K26</f>
        <v>41299</v>
      </c>
      <c r="L24" s="14">
        <f>L25+L26</f>
        <v>34886</v>
      </c>
      <c r="M24" s="14">
        <f t="shared" si="8"/>
        <v>12090</v>
      </c>
      <c r="N24" s="14">
        <f t="shared" si="8"/>
        <v>6256</v>
      </c>
      <c r="O24" s="12">
        <f t="shared" si="7"/>
        <v>468731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35916</v>
      </c>
      <c r="C25" s="14">
        <v>28296</v>
      </c>
      <c r="D25" s="14">
        <v>32209</v>
      </c>
      <c r="E25" s="14">
        <v>5403</v>
      </c>
      <c r="F25" s="14">
        <v>30392</v>
      </c>
      <c r="G25" s="14">
        <v>43844</v>
      </c>
      <c r="H25" s="14">
        <v>28264</v>
      </c>
      <c r="I25" s="14">
        <v>7695</v>
      </c>
      <c r="J25" s="14">
        <v>23387</v>
      </c>
      <c r="K25" s="14">
        <v>26481</v>
      </c>
      <c r="L25" s="14">
        <v>20825</v>
      </c>
      <c r="M25" s="14">
        <v>7163</v>
      </c>
      <c r="N25" s="14">
        <v>3393</v>
      </c>
      <c r="O25" s="12">
        <f t="shared" si="7"/>
        <v>293268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27632</v>
      </c>
      <c r="C26" s="14">
        <v>16100</v>
      </c>
      <c r="D26" s="14">
        <v>19583</v>
      </c>
      <c r="E26" s="14">
        <v>2744</v>
      </c>
      <c r="F26" s="14">
        <v>16654</v>
      </c>
      <c r="G26" s="14">
        <v>22436</v>
      </c>
      <c r="H26" s="14">
        <v>13767</v>
      </c>
      <c r="I26" s="14">
        <v>2868</v>
      </c>
      <c r="J26" s="14">
        <v>17010</v>
      </c>
      <c r="K26" s="14">
        <v>14818</v>
      </c>
      <c r="L26" s="14">
        <v>14061</v>
      </c>
      <c r="M26" s="14">
        <v>4927</v>
      </c>
      <c r="N26" s="14">
        <v>2863</v>
      </c>
      <c r="O26" s="12">
        <f t="shared" si="7"/>
        <v>175463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431253.6070606201</v>
      </c>
      <c r="C36" s="60">
        <f aca="true" t="shared" si="11" ref="C36:N36">C37+C38+C39+C40</f>
        <v>306614.58521700004</v>
      </c>
      <c r="D36" s="60">
        <f t="shared" si="11"/>
        <v>326577.05343500007</v>
      </c>
      <c r="E36" s="60">
        <f t="shared" si="11"/>
        <v>65006.2278304</v>
      </c>
      <c r="F36" s="60">
        <f t="shared" si="11"/>
        <v>318444.69341984997</v>
      </c>
      <c r="G36" s="60">
        <f t="shared" si="11"/>
        <v>354611.48399999994</v>
      </c>
      <c r="H36" s="60">
        <f t="shared" si="11"/>
        <v>289817.70869999996</v>
      </c>
      <c r="I36" s="60">
        <f>I37+I38+I39+I40</f>
        <v>72622.808249</v>
      </c>
      <c r="J36" s="60">
        <f>J37+J38+J39+J40</f>
        <v>314307.2068821999</v>
      </c>
      <c r="K36" s="60">
        <f>K37+K38+K39+K40</f>
        <v>329819.4135714</v>
      </c>
      <c r="L36" s="60">
        <f>L37+L38+L39+L40</f>
        <v>327659.01210720005</v>
      </c>
      <c r="M36" s="60">
        <f t="shared" si="11"/>
        <v>159759.17717421998</v>
      </c>
      <c r="N36" s="60">
        <f t="shared" si="11"/>
        <v>78345.12413184</v>
      </c>
      <c r="O36" s="60">
        <f>O37+O38+O39+O40</f>
        <v>3374838.10177873</v>
      </c>
    </row>
    <row r="37" spans="1:15" ht="18.75" customHeight="1">
      <c r="A37" s="57" t="s">
        <v>50</v>
      </c>
      <c r="B37" s="54">
        <f aca="true" t="shared" si="12" ref="B37:N37">B29*B7</f>
        <v>424592.09310000006</v>
      </c>
      <c r="C37" s="54">
        <f t="shared" si="12"/>
        <v>301001.5176</v>
      </c>
      <c r="D37" s="54">
        <f t="shared" si="12"/>
        <v>315165.34</v>
      </c>
      <c r="E37" s="54">
        <f t="shared" si="12"/>
        <v>64506.3468</v>
      </c>
      <c r="F37" s="54">
        <f t="shared" si="12"/>
        <v>314362.41209999996</v>
      </c>
      <c r="G37" s="54">
        <f t="shared" si="12"/>
        <v>348886.232</v>
      </c>
      <c r="H37" s="54">
        <f t="shared" si="12"/>
        <v>284830.6959</v>
      </c>
      <c r="I37" s="54">
        <f>I29*I7</f>
        <v>72156.9335</v>
      </c>
      <c r="J37" s="54">
        <f>J29*J7</f>
        <v>305694.76599999995</v>
      </c>
      <c r="K37" s="54">
        <f>K29*K7</f>
        <v>325051.8972</v>
      </c>
      <c r="L37" s="54">
        <f>L29*L7</f>
        <v>319027.069</v>
      </c>
      <c r="M37" s="54">
        <f t="shared" si="12"/>
        <v>156547.531</v>
      </c>
      <c r="N37" s="54">
        <f t="shared" si="12"/>
        <v>77852.7852</v>
      </c>
      <c r="O37" s="56">
        <f>SUM(B37:N37)</f>
        <v>3309675.6193999997</v>
      </c>
    </row>
    <row r="38" spans="1:15" ht="18.75" customHeight="1">
      <c r="A38" s="57" t="s">
        <v>51</v>
      </c>
      <c r="B38" s="54">
        <f aca="true" t="shared" si="13" ref="B38:N38">B30*B7</f>
        <v>-1254.0660393800001</v>
      </c>
      <c r="C38" s="54">
        <f t="shared" si="13"/>
        <v>-802.912383</v>
      </c>
      <c r="D38" s="54">
        <f t="shared" si="13"/>
        <v>-936.2765649999999</v>
      </c>
      <c r="E38" s="54">
        <f t="shared" si="13"/>
        <v>-146.3989696</v>
      </c>
      <c r="F38" s="54">
        <f t="shared" si="13"/>
        <v>-916.28868015</v>
      </c>
      <c r="G38" s="54">
        <f t="shared" si="13"/>
        <v>-1028.568</v>
      </c>
      <c r="H38" s="54">
        <f t="shared" si="13"/>
        <v>-762.9272</v>
      </c>
      <c r="I38" s="54">
        <f>I30*I7</f>
        <v>-188.965251</v>
      </c>
      <c r="J38" s="54">
        <f>J30*J7</f>
        <v>-846.5691178</v>
      </c>
      <c r="K38" s="54">
        <f>K30*K7</f>
        <v>-858.0836286</v>
      </c>
      <c r="L38" s="54">
        <f>L30*L7</f>
        <v>-863.1268928</v>
      </c>
      <c r="M38" s="54">
        <f t="shared" si="13"/>
        <v>-397.56382578</v>
      </c>
      <c r="N38" s="54">
        <f t="shared" si="13"/>
        <v>-226.70106816</v>
      </c>
      <c r="O38" s="25">
        <f>SUM(B38:N38)</f>
        <v>-9228.447621270001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-57320</v>
      </c>
      <c r="C42" s="25">
        <f aca="true" t="shared" si="15" ref="C42:N42">+C43+C46+C58+C59</f>
        <v>-50000</v>
      </c>
      <c r="D42" s="25">
        <f t="shared" si="15"/>
        <v>-46616</v>
      </c>
      <c r="E42" s="25">
        <f t="shared" si="15"/>
        <v>-5748</v>
      </c>
      <c r="F42" s="25">
        <f t="shared" si="15"/>
        <v>-39020</v>
      </c>
      <c r="G42" s="25">
        <f t="shared" si="15"/>
        <v>-63552</v>
      </c>
      <c r="H42" s="25">
        <f t="shared" si="15"/>
        <v>-52376</v>
      </c>
      <c r="I42" s="25">
        <f>+I43+I46+I58+I59</f>
        <v>-14048</v>
      </c>
      <c r="J42" s="25">
        <f>+J43+J46+J58+J59</f>
        <v>-30840</v>
      </c>
      <c r="K42" s="25">
        <f>+K43+K46+K58+K59</f>
        <v>-46736</v>
      </c>
      <c r="L42" s="25">
        <f>+L43+L46+L58+L59</f>
        <v>-31660</v>
      </c>
      <c r="M42" s="25">
        <f t="shared" si="15"/>
        <v>-18132</v>
      </c>
      <c r="N42" s="25">
        <f t="shared" si="15"/>
        <v>-9872</v>
      </c>
      <c r="O42" s="25">
        <f>+O43+O46+O58+O59</f>
        <v>-465920</v>
      </c>
    </row>
    <row r="43" spans="1:15" ht="18.75" customHeight="1">
      <c r="A43" s="17" t="s">
        <v>55</v>
      </c>
      <c r="B43" s="26">
        <f>B44+B45</f>
        <v>-57320</v>
      </c>
      <c r="C43" s="26">
        <f>C44+C45</f>
        <v>-50000</v>
      </c>
      <c r="D43" s="26">
        <f>D44+D45</f>
        <v>-45616</v>
      </c>
      <c r="E43" s="26">
        <f>E44+E45</f>
        <v>-5748</v>
      </c>
      <c r="F43" s="26">
        <f aca="true" t="shared" si="16" ref="F43:N43">F44+F45</f>
        <v>-38520</v>
      </c>
      <c r="G43" s="26">
        <f t="shared" si="16"/>
        <v>-63052</v>
      </c>
      <c r="H43" s="26">
        <f t="shared" si="16"/>
        <v>-52376</v>
      </c>
      <c r="I43" s="26">
        <f>I44+I45</f>
        <v>-13048</v>
      </c>
      <c r="J43" s="26">
        <f>J44+J45</f>
        <v>-30840</v>
      </c>
      <c r="K43" s="26">
        <f>K44+K45</f>
        <v>-46736</v>
      </c>
      <c r="L43" s="26">
        <f>L44+L45</f>
        <v>-31660</v>
      </c>
      <c r="M43" s="26">
        <f t="shared" si="16"/>
        <v>-18132</v>
      </c>
      <c r="N43" s="26">
        <f t="shared" si="16"/>
        <v>-9872</v>
      </c>
      <c r="O43" s="25">
        <f aca="true" t="shared" si="17" ref="O43:O59">SUM(B43:N43)</f>
        <v>-462920</v>
      </c>
    </row>
    <row r="44" spans="1:26" ht="18.75" customHeight="1">
      <c r="A44" s="13" t="s">
        <v>56</v>
      </c>
      <c r="B44" s="20">
        <f>ROUND(-B9*$D$3,2)</f>
        <v>-57320</v>
      </c>
      <c r="C44" s="20">
        <f>ROUND(-C9*$D$3,2)</f>
        <v>-50000</v>
      </c>
      <c r="D44" s="20">
        <f>ROUND(-D9*$D$3,2)</f>
        <v>-45616</v>
      </c>
      <c r="E44" s="20">
        <f>ROUND(-E9*$D$3,2)</f>
        <v>-5748</v>
      </c>
      <c r="F44" s="20">
        <f aca="true" t="shared" si="18" ref="F44:N44">ROUND(-F9*$D$3,2)</f>
        <v>-38520</v>
      </c>
      <c r="G44" s="20">
        <f t="shared" si="18"/>
        <v>-63052</v>
      </c>
      <c r="H44" s="20">
        <f t="shared" si="18"/>
        <v>-52376</v>
      </c>
      <c r="I44" s="20">
        <f>ROUND(-I9*$D$3,2)</f>
        <v>-13048</v>
      </c>
      <c r="J44" s="20">
        <f>ROUND(-J9*$D$3,2)</f>
        <v>-30840</v>
      </c>
      <c r="K44" s="20">
        <f>ROUND(-K9*$D$3,2)</f>
        <v>-46736</v>
      </c>
      <c r="L44" s="20">
        <f>ROUND(-L9*$D$3,2)</f>
        <v>-31660</v>
      </c>
      <c r="M44" s="20">
        <f t="shared" si="18"/>
        <v>-18132</v>
      </c>
      <c r="N44" s="20">
        <f t="shared" si="18"/>
        <v>-9872</v>
      </c>
      <c r="O44" s="46">
        <f t="shared" si="17"/>
        <v>-462920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373933.6070606201</v>
      </c>
      <c r="C61" s="29">
        <f t="shared" si="21"/>
        <v>256614.58521700004</v>
      </c>
      <c r="D61" s="29">
        <f t="shared" si="21"/>
        <v>279961.05343500007</v>
      </c>
      <c r="E61" s="29">
        <f t="shared" si="21"/>
        <v>59258.2278304</v>
      </c>
      <c r="F61" s="29">
        <f t="shared" si="21"/>
        <v>279424.69341984997</v>
      </c>
      <c r="G61" s="29">
        <f t="shared" si="21"/>
        <v>291059.48399999994</v>
      </c>
      <c r="H61" s="29">
        <f t="shared" si="21"/>
        <v>237441.70869999996</v>
      </c>
      <c r="I61" s="29">
        <f t="shared" si="21"/>
        <v>58574.808248999994</v>
      </c>
      <c r="J61" s="29">
        <f>+J36+J42</f>
        <v>283467.2068821999</v>
      </c>
      <c r="K61" s="29">
        <f>+K36+K42</f>
        <v>283083.4135714</v>
      </c>
      <c r="L61" s="29">
        <f>+L36+L42</f>
        <v>295999.01210720005</v>
      </c>
      <c r="M61" s="29">
        <f t="shared" si="21"/>
        <v>141627.17717421998</v>
      </c>
      <c r="N61" s="29">
        <f t="shared" si="21"/>
        <v>68473.12413184</v>
      </c>
      <c r="O61" s="29">
        <f>SUM(B61:N61)</f>
        <v>2908918.10177873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373933.6</v>
      </c>
      <c r="C64" s="36">
        <f aca="true" t="shared" si="22" ref="C64:N64">SUM(C65:C78)</f>
        <v>256614.58999999997</v>
      </c>
      <c r="D64" s="36">
        <f t="shared" si="22"/>
        <v>279961.05</v>
      </c>
      <c r="E64" s="36">
        <f t="shared" si="22"/>
        <v>59258.23</v>
      </c>
      <c r="F64" s="36">
        <f t="shared" si="22"/>
        <v>279424.69</v>
      </c>
      <c r="G64" s="36">
        <f t="shared" si="22"/>
        <v>291059.48</v>
      </c>
      <c r="H64" s="36">
        <f t="shared" si="22"/>
        <v>237441.71</v>
      </c>
      <c r="I64" s="36">
        <f t="shared" si="22"/>
        <v>58574.8</v>
      </c>
      <c r="J64" s="36">
        <f t="shared" si="22"/>
        <v>283467.21</v>
      </c>
      <c r="K64" s="36">
        <f t="shared" si="22"/>
        <v>283083.42</v>
      </c>
      <c r="L64" s="36">
        <f t="shared" si="22"/>
        <v>295999.01</v>
      </c>
      <c r="M64" s="36">
        <f t="shared" si="22"/>
        <v>141627.18</v>
      </c>
      <c r="N64" s="36">
        <f t="shared" si="22"/>
        <v>68473.13</v>
      </c>
      <c r="O64" s="29">
        <f>SUM(O65:O78)</f>
        <v>2908918.1</v>
      </c>
    </row>
    <row r="65" spans="1:16" ht="18.75" customHeight="1">
      <c r="A65" s="17" t="s">
        <v>70</v>
      </c>
      <c r="B65" s="36">
        <v>71805.15</v>
      </c>
      <c r="C65" s="36">
        <v>74759.48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146564.63</v>
      </c>
      <c r="P65"/>
    </row>
    <row r="66" spans="1:16" ht="18.75" customHeight="1">
      <c r="A66" s="17" t="s">
        <v>71</v>
      </c>
      <c r="B66" s="36">
        <v>302128.45</v>
      </c>
      <c r="C66" s="36">
        <v>181855.11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483983.56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279961.05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279961.05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59258.23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59258.23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279424.69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279424.69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291059.48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291059.48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237441.71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237441.71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58574.8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58574.8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283467.21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283467.21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283083.42</v>
      </c>
      <c r="L74" s="35">
        <v>0</v>
      </c>
      <c r="M74" s="35">
        <v>0</v>
      </c>
      <c r="N74" s="35">
        <v>0</v>
      </c>
      <c r="O74" s="29">
        <f t="shared" si="23"/>
        <v>283083.42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295999.01</v>
      </c>
      <c r="M75" s="35">
        <v>0</v>
      </c>
      <c r="N75" s="61">
        <v>0</v>
      </c>
      <c r="O75" s="26">
        <f t="shared" si="23"/>
        <v>295999.01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141627.18</v>
      </c>
      <c r="N76" s="35">
        <v>0</v>
      </c>
      <c r="O76" s="29">
        <f t="shared" si="23"/>
        <v>141627.18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68473.13</v>
      </c>
      <c r="O77" s="26">
        <f t="shared" si="23"/>
        <v>68473.13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2.3593523763222253</v>
      </c>
      <c r="C82" s="44">
        <v>2.5127293317326926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2.056407071474352</v>
      </c>
      <c r="C83" s="44">
        <v>2.1086828068521135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1.8754621424718438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2.789248598232215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2.189939586723634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1.737999920666402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2.1015619009520172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2.1521057415617126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2.0654227125237683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2.420751150398374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2.32279359938593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2.917691499688994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2.5302003659682213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2018-04-26T16:55:07Z</dcterms:modified>
  <cp:category/>
  <cp:version/>
  <cp:contentType/>
  <cp:contentStatus/>
</cp:coreProperties>
</file>