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<sst xmlns="http://schemas.openxmlformats.org/spreadsheetml/2006/main" count="112" uniqueCount="110">
  <si>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</si>
  <si>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</si>
  <si>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</si>
  <si>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</si>
  <si>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</si>
  <si>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</si>
  <si>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</si>
  <si>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</si>
  <si>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</si>
  <si>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</si>
  <si>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</si>
  <si>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</si>
  <si>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</si>
  <si>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</si>
  <si>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</si>
  <si>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</si>
  <si>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</si>
  <si>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</si>
  <si>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</si>
  <si>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</si>
  <si>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</si>
  <si>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</si>
  <si>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</si>
  <si>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</si>
  <si>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</si>
  <si>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</si>
  <si>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</si>
  <si>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</si>
  <si>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</si>
  <si>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</si>
  <si>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</si>
  <si>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</si>
  <si>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</si>
  <si>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</si>
  <si>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</si>
  <si>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</si>
  <si>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</si>
  <si>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</si>
  <si>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</si>
  <si>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</si>
  <si>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</si>
  <si>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</si>
  <si>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</si>
  <si>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</si>
  <si>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</si>
  <si>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</si>
  <si>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</si>
  <si>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</si>
  <si>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</si>
  <si>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</si>
  <si>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</si>
  <si>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</si>
  <si>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</si>
  <si>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</si>
  <si>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</si>
  <si>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</si>
  <si>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</si>
  <si>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</si>
  <si>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</si>
  <si>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</si>
  <si>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</si>
  <si>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</si>
  <si>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</si>
  <si>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</si>
  <si>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</si>
  <si>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</si>
  <si>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</si>
  <si>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</si>
  <si>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</si>
  <si>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</si>
  <si>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</si>
  <si>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</si>
  <si>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</si>
  <si>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</si>
  <si>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</si>
  <si>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</si>
  <si>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</si>
  <si>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</si>
  <si>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</si>
  <si>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</si>
  <si>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</si>
  <si>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</si>
  <si>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</si>
  <si>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</si>
  <si>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</si>
  <si>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</si>
  <si>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</si>
  <si>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</si>
  <si>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</si>
  <si>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</si>
  <si>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</si>
  <si>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</si>
  <si>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</si>
  <si>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</si>
  <si>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</si>
  <si>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</si>
  <si>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</si>
  <si>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</si>
  <si>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</si>
  <si>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</si>
  <si>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</si>
  <si>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</si>
  <si>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</si>
  <si>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</si>
  <si>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</si>
  <si>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</si>
  <si>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</si>
  <si>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</si>
  <si>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</si>
  <si>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21/04/18 - VENCIMENTO 27/04/18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</si>
</sst>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303279</v>
      </c>
      <c r="C7" s="10">
        <f>C8+C20+C24</f>
        <v>208609</v>
      </c>
      <c r="D7" s="10">
        <f>D8+D20+D24</f>
        <v>237540</v>
      </c>
      <c r="E7" s="10">
        <f>E8+E20+E24</f>
        <v>35899</v>
      </c>
      <c r="F7" s="10">
        <f aca="true" t="shared" si="0" ref="F7:N7">F8+F20+F24</f>
        <v>195042</v>
      </c>
      <c r="G7" s="10">
        <f t="shared" si="0"/>
        <v>291529</v>
      </c>
      <c r="H7" s="10">
        <f>H8+H20+H24</f>
        <v>206348</v>
      </c>
      <c r="I7" s="10">
        <f>I8+I20+I24</f>
        <v>47544</v>
      </c>
      <c r="J7" s="10">
        <f>J8+J20+J24</f>
        <v>218762</v>
      </c>
      <c r="K7" s="10">
        <f>K8+K20+K24</f>
        <v>180069</v>
      </c>
      <c r="L7" s="10">
        <f>L8+L20+L24</f>
        <v>197981</v>
      </c>
      <c r="M7" s="10">
        <f t="shared" si="0"/>
        <v>78032</v>
      </c>
      <c r="N7" s="10">
        <f t="shared" si="0"/>
        <v>48004</v>
      </c>
      <c r="O7" s="10">
        <f>+O8+O20+O24</f>
        <v>2248638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132932</v>
      </c>
      <c r="C8" s="12">
        <f>+C9+C12+C16</f>
        <v>96461</v>
      </c>
      <c r="D8" s="12">
        <f>+D9+D12+D16</f>
        <v>115520</v>
      </c>
      <c r="E8" s="12">
        <f>+E9+E12+E16</f>
        <v>15990</v>
      </c>
      <c r="F8" s="12">
        <f aca="true" t="shared" si="1" ref="F8:N8">+F9+F12+F16</f>
        <v>88793</v>
      </c>
      <c r="G8" s="12">
        <f t="shared" si="1"/>
        <v>135806</v>
      </c>
      <c r="H8" s="12">
        <f>+H9+H12+H16</f>
        <v>95985</v>
      </c>
      <c r="I8" s="12">
        <f>+I9+I12+I16</f>
        <v>22563</v>
      </c>
      <c r="J8" s="12">
        <f>+J9+J12+J16</f>
        <v>102189</v>
      </c>
      <c r="K8" s="12">
        <f>+K9+K12+K16</f>
        <v>86089</v>
      </c>
      <c r="L8" s="12">
        <f>+L9+L12+L16</f>
        <v>90471</v>
      </c>
      <c r="M8" s="12">
        <f t="shared" si="1"/>
        <v>39356</v>
      </c>
      <c r="N8" s="12">
        <f t="shared" si="1"/>
        <v>25840</v>
      </c>
      <c r="O8" s="12">
        <f>SUM(B8:N8)</f>
        <v>1047995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18860</v>
      </c>
      <c r="C9" s="14">
        <v>18163</v>
      </c>
      <c r="D9" s="14">
        <v>14131</v>
      </c>
      <c r="E9" s="14">
        <v>2060</v>
      </c>
      <c r="F9" s="14">
        <v>11735</v>
      </c>
      <c r="G9" s="14">
        <v>19671</v>
      </c>
      <c r="H9" s="14">
        <v>17533</v>
      </c>
      <c r="I9" s="14">
        <v>4192</v>
      </c>
      <c r="J9" s="14">
        <v>9959</v>
      </c>
      <c r="K9" s="14">
        <v>14585</v>
      </c>
      <c r="L9" s="14">
        <v>10605</v>
      </c>
      <c r="M9" s="14">
        <v>5893</v>
      </c>
      <c r="N9" s="14">
        <v>4095</v>
      </c>
      <c r="O9" s="12">
        <f aca="true" t="shared" si="2" ref="O9:O19">SUM(B9:N9)</f>
        <v>151482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18860</v>
      </c>
      <c r="C10" s="14">
        <f>+C9-C11</f>
        <v>18163</v>
      </c>
      <c r="D10" s="14">
        <f>+D9-D11</f>
        <v>14131</v>
      </c>
      <c r="E10" s="14">
        <f>+E9-E11</f>
        <v>2060</v>
      </c>
      <c r="F10" s="14">
        <f aca="true" t="shared" si="3" ref="F10:N10">+F9-F11</f>
        <v>11735</v>
      </c>
      <c r="G10" s="14">
        <f t="shared" si="3"/>
        <v>19671</v>
      </c>
      <c r="H10" s="14">
        <f>+H9-H11</f>
        <v>17533</v>
      </c>
      <c r="I10" s="14">
        <f>+I9-I11</f>
        <v>4192</v>
      </c>
      <c r="J10" s="14">
        <f>+J9-J11</f>
        <v>9959</v>
      </c>
      <c r="K10" s="14">
        <f>+K9-K11</f>
        <v>14585</v>
      </c>
      <c r="L10" s="14">
        <f>+L9-L11</f>
        <v>10605</v>
      </c>
      <c r="M10" s="14">
        <f t="shared" si="3"/>
        <v>5893</v>
      </c>
      <c r="N10" s="14">
        <f t="shared" si="3"/>
        <v>4095</v>
      </c>
      <c r="O10" s="12">
        <f t="shared" si="2"/>
        <v>151482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107235</v>
      </c>
      <c r="C12" s="14">
        <f>C13+C14+C15</f>
        <v>73369</v>
      </c>
      <c r="D12" s="14">
        <f>D13+D14+D15</f>
        <v>96234</v>
      </c>
      <c r="E12" s="14">
        <f>E13+E14+E15</f>
        <v>13176</v>
      </c>
      <c r="F12" s="14">
        <f aca="true" t="shared" si="4" ref="F12:N12">F13+F14+F15</f>
        <v>72486</v>
      </c>
      <c r="G12" s="14">
        <f t="shared" si="4"/>
        <v>108788</v>
      </c>
      <c r="H12" s="14">
        <f>H13+H14+H15</f>
        <v>73933</v>
      </c>
      <c r="I12" s="14">
        <f>I13+I14+I15</f>
        <v>17337</v>
      </c>
      <c r="J12" s="14">
        <f>J13+J14+J15</f>
        <v>86290</v>
      </c>
      <c r="K12" s="14">
        <f>K13+K14+K15</f>
        <v>67016</v>
      </c>
      <c r="L12" s="14">
        <f>L13+L14+L15</f>
        <v>74504</v>
      </c>
      <c r="M12" s="14">
        <f t="shared" si="4"/>
        <v>31686</v>
      </c>
      <c r="N12" s="14">
        <f t="shared" si="4"/>
        <v>20773</v>
      </c>
      <c r="O12" s="12">
        <f t="shared" si="2"/>
        <v>842827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54344</v>
      </c>
      <c r="C13" s="14">
        <v>37164</v>
      </c>
      <c r="D13" s="14">
        <v>48131</v>
      </c>
      <c r="E13" s="14">
        <v>6622</v>
      </c>
      <c r="F13" s="14">
        <v>36013</v>
      </c>
      <c r="G13" s="14">
        <v>54446</v>
      </c>
      <c r="H13" s="14">
        <v>38008</v>
      </c>
      <c r="I13" s="14">
        <v>8930</v>
      </c>
      <c r="J13" s="14">
        <v>43794</v>
      </c>
      <c r="K13" s="14">
        <v>32221</v>
      </c>
      <c r="L13" s="14">
        <v>34616</v>
      </c>
      <c r="M13" s="14">
        <v>14260</v>
      </c>
      <c r="N13" s="14">
        <v>9221</v>
      </c>
      <c r="O13" s="12">
        <f t="shared" si="2"/>
        <v>417770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50477</v>
      </c>
      <c r="C14" s="14">
        <v>33674</v>
      </c>
      <c r="D14" s="14">
        <v>46386</v>
      </c>
      <c r="E14" s="14">
        <v>6192</v>
      </c>
      <c r="F14" s="14">
        <v>34625</v>
      </c>
      <c r="G14" s="14">
        <v>50434</v>
      </c>
      <c r="H14" s="14">
        <v>33912</v>
      </c>
      <c r="I14" s="14">
        <v>7920</v>
      </c>
      <c r="J14" s="14">
        <v>40955</v>
      </c>
      <c r="K14" s="14">
        <v>33080</v>
      </c>
      <c r="L14" s="14">
        <v>38508</v>
      </c>
      <c r="M14" s="14">
        <v>16685</v>
      </c>
      <c r="N14" s="14">
        <v>11167</v>
      </c>
      <c r="O14" s="12">
        <f t="shared" si="2"/>
        <v>404015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2414</v>
      </c>
      <c r="C15" s="14">
        <v>2531</v>
      </c>
      <c r="D15" s="14">
        <v>1717</v>
      </c>
      <c r="E15" s="14">
        <v>362</v>
      </c>
      <c r="F15" s="14">
        <v>1848</v>
      </c>
      <c r="G15" s="14">
        <v>3908</v>
      </c>
      <c r="H15" s="14">
        <v>2013</v>
      </c>
      <c r="I15" s="14">
        <v>487</v>
      </c>
      <c r="J15" s="14">
        <v>1541</v>
      </c>
      <c r="K15" s="14">
        <v>1715</v>
      </c>
      <c r="L15" s="14">
        <v>1380</v>
      </c>
      <c r="M15" s="14">
        <v>741</v>
      </c>
      <c r="N15" s="14">
        <v>385</v>
      </c>
      <c r="O15" s="12">
        <f t="shared" si="2"/>
        <v>21042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6837</v>
      </c>
      <c r="C16" s="14">
        <f>C17+C18+C19</f>
        <v>4929</v>
      </c>
      <c r="D16" s="14">
        <f>D17+D18+D19</f>
        <v>5155</v>
      </c>
      <c r="E16" s="14">
        <f>E17+E18+E19</f>
        <v>754</v>
      </c>
      <c r="F16" s="14">
        <f aca="true" t="shared" si="5" ref="F16:N16">F17+F18+F19</f>
        <v>4572</v>
      </c>
      <c r="G16" s="14">
        <f t="shared" si="5"/>
        <v>7347</v>
      </c>
      <c r="H16" s="14">
        <f>H17+H18+H19</f>
        <v>4519</v>
      </c>
      <c r="I16" s="14">
        <f>I17+I18+I19</f>
        <v>1034</v>
      </c>
      <c r="J16" s="14">
        <f>J17+J18+J19</f>
        <v>5940</v>
      </c>
      <c r="K16" s="14">
        <f>K17+K18+K19</f>
        <v>4488</v>
      </c>
      <c r="L16" s="14">
        <f>L17+L18+L19</f>
        <v>5362</v>
      </c>
      <c r="M16" s="14">
        <f t="shared" si="5"/>
        <v>1777</v>
      </c>
      <c r="N16" s="14">
        <f t="shared" si="5"/>
        <v>972</v>
      </c>
      <c r="O16" s="12">
        <f t="shared" si="2"/>
        <v>53686</v>
      </c>
    </row>
    <row r="17" spans="1:26" ht="18.75" customHeight="1">
      <c r="A17" s="15" t="s">
        <v>16</v>
      </c>
      <c r="B17" s="14">
        <v>6764</v>
      </c>
      <c r="C17" s="14">
        <v>4893</v>
      </c>
      <c r="D17" s="14">
        <v>5090</v>
      </c>
      <c r="E17" s="14">
        <v>746</v>
      </c>
      <c r="F17" s="14">
        <v>4550</v>
      </c>
      <c r="G17" s="14">
        <v>7260</v>
      </c>
      <c r="H17" s="14">
        <v>4478</v>
      </c>
      <c r="I17" s="14">
        <v>1024</v>
      </c>
      <c r="J17" s="14">
        <v>5873</v>
      </c>
      <c r="K17" s="14">
        <v>4433</v>
      </c>
      <c r="L17" s="14">
        <v>5288</v>
      </c>
      <c r="M17" s="14">
        <v>1750</v>
      </c>
      <c r="N17" s="14">
        <v>955</v>
      </c>
      <c r="O17" s="12">
        <f t="shared" si="2"/>
        <v>53104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59</v>
      </c>
      <c r="C18" s="14">
        <v>33</v>
      </c>
      <c r="D18" s="14">
        <v>61</v>
      </c>
      <c r="E18" s="14">
        <v>7</v>
      </c>
      <c r="F18" s="14">
        <v>20</v>
      </c>
      <c r="G18" s="14">
        <v>74</v>
      </c>
      <c r="H18" s="14">
        <v>37</v>
      </c>
      <c r="I18" s="14">
        <v>9</v>
      </c>
      <c r="J18" s="14">
        <v>61</v>
      </c>
      <c r="K18" s="14">
        <v>53</v>
      </c>
      <c r="L18" s="14">
        <v>72</v>
      </c>
      <c r="M18" s="14">
        <v>26</v>
      </c>
      <c r="N18" s="14">
        <v>17</v>
      </c>
      <c r="O18" s="12">
        <f t="shared" si="2"/>
        <v>529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14</v>
      </c>
      <c r="C19" s="14">
        <v>3</v>
      </c>
      <c r="D19" s="14">
        <v>4</v>
      </c>
      <c r="E19" s="14">
        <v>1</v>
      </c>
      <c r="F19" s="14">
        <v>2</v>
      </c>
      <c r="G19" s="14">
        <v>13</v>
      </c>
      <c r="H19" s="14">
        <v>4</v>
      </c>
      <c r="I19" s="14">
        <v>1</v>
      </c>
      <c r="J19" s="14">
        <v>6</v>
      </c>
      <c r="K19" s="14">
        <v>2</v>
      </c>
      <c r="L19" s="14">
        <v>2</v>
      </c>
      <c r="M19" s="14">
        <v>1</v>
      </c>
      <c r="N19" s="14">
        <v>0</v>
      </c>
      <c r="O19" s="12">
        <f t="shared" si="2"/>
        <v>53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80132</v>
      </c>
      <c r="C20" s="18">
        <f>C21+C22+C23</f>
        <v>47660</v>
      </c>
      <c r="D20" s="18">
        <f>D21+D22+D23</f>
        <v>53219</v>
      </c>
      <c r="E20" s="18">
        <f>E21+E22+E23</f>
        <v>8039</v>
      </c>
      <c r="F20" s="18">
        <f aca="true" t="shared" si="6" ref="F20:N20">F21+F22+F23</f>
        <v>45125</v>
      </c>
      <c r="G20" s="18">
        <f t="shared" si="6"/>
        <v>64453</v>
      </c>
      <c r="H20" s="18">
        <f>H21+H22+H23</f>
        <v>50647</v>
      </c>
      <c r="I20" s="18">
        <f>I21+I22+I23</f>
        <v>11190</v>
      </c>
      <c r="J20" s="18">
        <f>J21+J22+J23</f>
        <v>58574</v>
      </c>
      <c r="K20" s="18">
        <f>K21+K22+K23</f>
        <v>42055</v>
      </c>
      <c r="L20" s="18">
        <f>L21+L22+L23</f>
        <v>59083</v>
      </c>
      <c r="M20" s="18">
        <f t="shared" si="6"/>
        <v>21584</v>
      </c>
      <c r="N20" s="18">
        <f t="shared" si="6"/>
        <v>12673</v>
      </c>
      <c r="O20" s="12">
        <f aca="true" t="shared" si="7" ref="O20:O26">SUM(B20:N20)</f>
        <v>554434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45958</v>
      </c>
      <c r="C21" s="14">
        <v>29354</v>
      </c>
      <c r="D21" s="14">
        <v>29885</v>
      </c>
      <c r="E21" s="14">
        <v>4692</v>
      </c>
      <c r="F21" s="14">
        <v>26406</v>
      </c>
      <c r="G21" s="14">
        <v>37401</v>
      </c>
      <c r="H21" s="14">
        <v>30789</v>
      </c>
      <c r="I21" s="14">
        <v>6876</v>
      </c>
      <c r="J21" s="14">
        <v>33655</v>
      </c>
      <c r="K21" s="14">
        <v>23729</v>
      </c>
      <c r="L21" s="14">
        <v>31166</v>
      </c>
      <c r="M21" s="14">
        <v>11830</v>
      </c>
      <c r="N21" s="14">
        <v>6742</v>
      </c>
      <c r="O21" s="12">
        <f t="shared" si="7"/>
        <v>318483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32910</v>
      </c>
      <c r="C22" s="14">
        <v>17349</v>
      </c>
      <c r="D22" s="14">
        <v>22610</v>
      </c>
      <c r="E22" s="14">
        <v>3196</v>
      </c>
      <c r="F22" s="14">
        <v>17986</v>
      </c>
      <c r="G22" s="14">
        <v>25568</v>
      </c>
      <c r="H22" s="14">
        <v>19086</v>
      </c>
      <c r="I22" s="14">
        <v>4153</v>
      </c>
      <c r="J22" s="14">
        <v>24188</v>
      </c>
      <c r="K22" s="14">
        <v>17634</v>
      </c>
      <c r="L22" s="14">
        <v>27133</v>
      </c>
      <c r="M22" s="14">
        <v>9412</v>
      </c>
      <c r="N22" s="14">
        <v>5770</v>
      </c>
      <c r="O22" s="12">
        <f t="shared" si="7"/>
        <v>226995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1264</v>
      </c>
      <c r="C23" s="14">
        <v>957</v>
      </c>
      <c r="D23" s="14">
        <v>724</v>
      </c>
      <c r="E23" s="14">
        <v>151</v>
      </c>
      <c r="F23" s="14">
        <v>733</v>
      </c>
      <c r="G23" s="14">
        <v>1484</v>
      </c>
      <c r="H23" s="14">
        <v>772</v>
      </c>
      <c r="I23" s="14">
        <v>161</v>
      </c>
      <c r="J23" s="14">
        <v>731</v>
      </c>
      <c r="K23" s="14">
        <v>692</v>
      </c>
      <c r="L23" s="14">
        <v>784</v>
      </c>
      <c r="M23" s="14">
        <v>342</v>
      </c>
      <c r="N23" s="14">
        <v>161</v>
      </c>
      <c r="O23" s="12">
        <f t="shared" si="7"/>
        <v>8956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90215</v>
      </c>
      <c r="C24" s="14">
        <f>C25+C26</f>
        <v>64488</v>
      </c>
      <c r="D24" s="14">
        <f>D25+D26</f>
        <v>68801</v>
      </c>
      <c r="E24" s="14">
        <f>E25+E26</f>
        <v>11870</v>
      </c>
      <c r="F24" s="14">
        <f aca="true" t="shared" si="8" ref="F24:N24">F25+F26</f>
        <v>61124</v>
      </c>
      <c r="G24" s="14">
        <f t="shared" si="8"/>
        <v>91270</v>
      </c>
      <c r="H24" s="14">
        <f>H25+H26</f>
        <v>59716</v>
      </c>
      <c r="I24" s="14">
        <f>I25+I26</f>
        <v>13791</v>
      </c>
      <c r="J24" s="14">
        <f>J25+J26</f>
        <v>57999</v>
      </c>
      <c r="K24" s="14">
        <f>K25+K26</f>
        <v>51925</v>
      </c>
      <c r="L24" s="14">
        <f>L25+L26</f>
        <v>48427</v>
      </c>
      <c r="M24" s="14">
        <f t="shared" si="8"/>
        <v>17092</v>
      </c>
      <c r="N24" s="14">
        <f t="shared" si="8"/>
        <v>9491</v>
      </c>
      <c r="O24" s="12">
        <f t="shared" si="7"/>
        <v>646209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48448</v>
      </c>
      <c r="C25" s="14">
        <v>38709</v>
      </c>
      <c r="D25" s="14">
        <v>40717</v>
      </c>
      <c r="E25" s="14">
        <v>7541</v>
      </c>
      <c r="F25" s="14">
        <v>37568</v>
      </c>
      <c r="G25" s="14">
        <v>57497</v>
      </c>
      <c r="H25" s="14">
        <v>38151</v>
      </c>
      <c r="I25" s="14">
        <v>9438</v>
      </c>
      <c r="J25" s="14">
        <v>31815</v>
      </c>
      <c r="K25" s="14">
        <v>31223</v>
      </c>
      <c r="L25" s="14">
        <v>26780</v>
      </c>
      <c r="M25" s="14">
        <v>9771</v>
      </c>
      <c r="N25" s="14">
        <v>4904</v>
      </c>
      <c r="O25" s="12">
        <f t="shared" si="7"/>
        <v>382562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41767</v>
      </c>
      <c r="C26" s="14">
        <v>25779</v>
      </c>
      <c r="D26" s="14">
        <v>28084</v>
      </c>
      <c r="E26" s="14">
        <v>4329</v>
      </c>
      <c r="F26" s="14">
        <v>23556</v>
      </c>
      <c r="G26" s="14">
        <v>33773</v>
      </c>
      <c r="H26" s="14">
        <v>21565</v>
      </c>
      <c r="I26" s="14">
        <v>4353</v>
      </c>
      <c r="J26" s="14">
        <v>26184</v>
      </c>
      <c r="K26" s="14">
        <v>20702</v>
      </c>
      <c r="L26" s="14">
        <v>21647</v>
      </c>
      <c r="M26" s="14">
        <v>7321</v>
      </c>
      <c r="N26" s="14">
        <v>4587</v>
      </c>
      <c r="O26" s="12">
        <f t="shared" si="7"/>
        <v>263647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642103.95280334</v>
      </c>
      <c r="C36" s="60">
        <f aca="true" t="shared" si="11" ref="C36:N36">C37+C38+C39+C40</f>
        <v>464214.7930745001</v>
      </c>
      <c r="D36" s="60">
        <f t="shared" si="11"/>
        <v>454801.882877</v>
      </c>
      <c r="E36" s="60">
        <f t="shared" si="11"/>
        <v>99782.02904159999</v>
      </c>
      <c r="F36" s="60">
        <f t="shared" si="11"/>
        <v>429203.6173161</v>
      </c>
      <c r="G36" s="60">
        <f t="shared" si="11"/>
        <v>509583.03919999994</v>
      </c>
      <c r="H36" s="60">
        <f t="shared" si="11"/>
        <v>436006.15479999996</v>
      </c>
      <c r="I36" s="60">
        <f>I37+I38+I39+I40</f>
        <v>102051.9383088</v>
      </c>
      <c r="J36" s="60">
        <f>J37+J38+J39+J40</f>
        <v>457551.7959915999</v>
      </c>
      <c r="K36" s="60">
        <f>K37+K38+K39+K40</f>
        <v>438697.72136669996</v>
      </c>
      <c r="L36" s="60">
        <f>L37+L38+L39+L40</f>
        <v>465633.34743456</v>
      </c>
      <c r="M36" s="60">
        <f t="shared" si="11"/>
        <v>229444.07374576</v>
      </c>
      <c r="N36" s="60">
        <f t="shared" si="11"/>
        <v>121064.03879424</v>
      </c>
      <c r="O36" s="60">
        <f>O37+O38+O39+O40</f>
        <v>4850138.3847542</v>
      </c>
    </row>
    <row r="37" spans="1:15" ht="18.75" customHeight="1">
      <c r="A37" s="57" t="s">
        <v>50</v>
      </c>
      <c r="B37" s="54">
        <f aca="true" t="shared" si="12" ref="B37:N37">B29*B7</f>
        <v>636067.0467000001</v>
      </c>
      <c r="C37" s="54">
        <f t="shared" si="12"/>
        <v>459023.24360000005</v>
      </c>
      <c r="D37" s="54">
        <f t="shared" si="12"/>
        <v>443772.228</v>
      </c>
      <c r="E37" s="54">
        <f t="shared" si="12"/>
        <v>99361.25219999999</v>
      </c>
      <c r="F37" s="54">
        <f t="shared" si="12"/>
        <v>425445.1146</v>
      </c>
      <c r="G37" s="54">
        <f t="shared" si="12"/>
        <v>504316.0171</v>
      </c>
      <c r="H37" s="54">
        <f t="shared" si="12"/>
        <v>431411.7636</v>
      </c>
      <c r="I37" s="54">
        <f>I29*I7</f>
        <v>101663.3352</v>
      </c>
      <c r="J37" s="54">
        <f>J29*J7</f>
        <v>449337.148</v>
      </c>
      <c r="K37" s="54">
        <f>K29*K7</f>
        <v>434218.38659999997</v>
      </c>
      <c r="L37" s="54">
        <f>L29*L7</f>
        <v>457375.7062</v>
      </c>
      <c r="M37" s="54">
        <f t="shared" si="12"/>
        <v>226409.848</v>
      </c>
      <c r="N37" s="54">
        <f t="shared" si="12"/>
        <v>120696.4572</v>
      </c>
      <c r="O37" s="56">
        <f>SUM(B37:N37)</f>
        <v>4789097.547</v>
      </c>
    </row>
    <row r="38" spans="1:15" ht="18.75" customHeight="1">
      <c r="A38" s="57" t="s">
        <v>51</v>
      </c>
      <c r="B38" s="54">
        <f aca="true" t="shared" si="13" ref="B38:N38">B30*B7</f>
        <v>-1878.67389666</v>
      </c>
      <c r="C38" s="54">
        <f t="shared" si="13"/>
        <v>-1224.4305255</v>
      </c>
      <c r="D38" s="54">
        <f t="shared" si="13"/>
        <v>-1318.3351229999998</v>
      </c>
      <c r="E38" s="54">
        <f t="shared" si="13"/>
        <v>-225.5031584</v>
      </c>
      <c r="F38" s="54">
        <f t="shared" si="13"/>
        <v>-1240.0672839000001</v>
      </c>
      <c r="G38" s="54">
        <f t="shared" si="13"/>
        <v>-1486.7979</v>
      </c>
      <c r="H38" s="54">
        <f t="shared" si="13"/>
        <v>-1155.5488</v>
      </c>
      <c r="I38" s="54">
        <f>I30*I7</f>
        <v>-266.2368912</v>
      </c>
      <c r="J38" s="54">
        <f>J30*J7</f>
        <v>-1244.3620084</v>
      </c>
      <c r="K38" s="54">
        <f>K30*K7</f>
        <v>-1146.2652333</v>
      </c>
      <c r="L38" s="54">
        <f>L30*L7</f>
        <v>-1237.42876544</v>
      </c>
      <c r="M38" s="54">
        <f t="shared" si="13"/>
        <v>-574.9842542399999</v>
      </c>
      <c r="N38" s="54">
        <f t="shared" si="13"/>
        <v>-351.45840576</v>
      </c>
      <c r="O38" s="25">
        <f>SUM(B38:N38)</f>
        <v>-13350.0922458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</v>
      </c>
      <c r="C40" s="54">
        <v>4023.46</v>
      </c>
      <c r="D40" s="54">
        <v>10186.59</v>
      </c>
      <c r="E40" s="54">
        <v>0</v>
      </c>
      <c r="F40" s="54">
        <v>2837.17</v>
      </c>
      <c r="G40" s="54">
        <v>4091.66</v>
      </c>
      <c r="H40" s="54">
        <v>3507.22</v>
      </c>
      <c r="I40" s="54">
        <v>0</v>
      </c>
      <c r="J40" s="54">
        <v>6912.41</v>
      </c>
      <c r="K40" s="54">
        <v>3507</v>
      </c>
      <c r="L40" s="54">
        <v>6892.83</v>
      </c>
      <c r="M40" s="54">
        <v>2338.05</v>
      </c>
      <c r="N40" s="54">
        <v>0</v>
      </c>
      <c r="O40" s="56">
        <f>SUM(B40:N40)</f>
        <v>48954.89000000001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-75440</v>
      </c>
      <c r="C42" s="25">
        <f aca="true" t="shared" si="15" ref="C42:N42">+C43+C46+C58+C59</f>
        <v>-72652</v>
      </c>
      <c r="D42" s="25">
        <f t="shared" si="15"/>
        <v>-57524</v>
      </c>
      <c r="E42" s="25">
        <f t="shared" si="15"/>
        <v>-8240</v>
      </c>
      <c r="F42" s="25">
        <f t="shared" si="15"/>
        <v>-47440</v>
      </c>
      <c r="G42" s="25">
        <f t="shared" si="15"/>
        <v>-79184</v>
      </c>
      <c r="H42" s="25">
        <f t="shared" si="15"/>
        <v>-70132</v>
      </c>
      <c r="I42" s="25">
        <f>+I43+I46+I58+I59</f>
        <v>-17768</v>
      </c>
      <c r="J42" s="25">
        <f>+J43+J46+J58+J59</f>
        <v>-39836</v>
      </c>
      <c r="K42" s="25">
        <f>+K43+K46+K58+K59</f>
        <v>-58340</v>
      </c>
      <c r="L42" s="25">
        <f>+L43+L46+L58+L59</f>
        <v>-42420</v>
      </c>
      <c r="M42" s="25">
        <f t="shared" si="15"/>
        <v>-23572</v>
      </c>
      <c r="N42" s="25">
        <f t="shared" si="15"/>
        <v>-16380</v>
      </c>
      <c r="O42" s="25">
        <f>+O43+O46+O58+O59</f>
        <v>-608928</v>
      </c>
    </row>
    <row r="43" spans="1:15" ht="18.75" customHeight="1">
      <c r="A43" s="17" t="s">
        <v>55</v>
      </c>
      <c r="B43" s="26">
        <f>B44+B45</f>
        <v>-75440</v>
      </c>
      <c r="C43" s="26">
        <f>C44+C45</f>
        <v>-72652</v>
      </c>
      <c r="D43" s="26">
        <f>D44+D45</f>
        <v>-56524</v>
      </c>
      <c r="E43" s="26">
        <f>E44+E45</f>
        <v>-8240</v>
      </c>
      <c r="F43" s="26">
        <f aca="true" t="shared" si="16" ref="F43:N43">F44+F45</f>
        <v>-46940</v>
      </c>
      <c r="G43" s="26">
        <f t="shared" si="16"/>
        <v>-78684</v>
      </c>
      <c r="H43" s="26">
        <f t="shared" si="16"/>
        <v>-70132</v>
      </c>
      <c r="I43" s="26">
        <f>I44+I45</f>
        <v>-16768</v>
      </c>
      <c r="J43" s="26">
        <f>J44+J45</f>
        <v>-39836</v>
      </c>
      <c r="K43" s="26">
        <f>K44+K45</f>
        <v>-58340</v>
      </c>
      <c r="L43" s="26">
        <f>L44+L45</f>
        <v>-42420</v>
      </c>
      <c r="M43" s="26">
        <f t="shared" si="16"/>
        <v>-23572</v>
      </c>
      <c r="N43" s="26">
        <f t="shared" si="16"/>
        <v>-16380</v>
      </c>
      <c r="O43" s="25">
        <f aca="true" t="shared" si="17" ref="O43:O59">SUM(B43:N43)</f>
        <v>-605928</v>
      </c>
    </row>
    <row r="44" spans="1:26" ht="18.75" customHeight="1">
      <c r="A44" s="13" t="s">
        <v>56</v>
      </c>
      <c r="B44" s="20">
        <f>ROUND(-B9*$D$3,2)</f>
        <v>-75440</v>
      </c>
      <c r="C44" s="20">
        <f>ROUND(-C9*$D$3,2)</f>
        <v>-72652</v>
      </c>
      <c r="D44" s="20">
        <f>ROUND(-D9*$D$3,2)</f>
        <v>-56524</v>
      </c>
      <c r="E44" s="20">
        <f>ROUND(-E9*$D$3,2)</f>
        <v>-8240</v>
      </c>
      <c r="F44" s="20">
        <f aca="true" t="shared" si="18" ref="F44:N44">ROUND(-F9*$D$3,2)</f>
        <v>-46940</v>
      </c>
      <c r="G44" s="20">
        <f t="shared" si="18"/>
        <v>-78684</v>
      </c>
      <c r="H44" s="20">
        <f t="shared" si="18"/>
        <v>-70132</v>
      </c>
      <c r="I44" s="20">
        <f>ROUND(-I9*$D$3,2)</f>
        <v>-16768</v>
      </c>
      <c r="J44" s="20">
        <f>ROUND(-J9*$D$3,2)</f>
        <v>-39836</v>
      </c>
      <c r="K44" s="20">
        <f>ROUND(-K9*$D$3,2)</f>
        <v>-58340</v>
      </c>
      <c r="L44" s="20">
        <f>ROUND(-L9*$D$3,2)</f>
        <v>-42420</v>
      </c>
      <c r="M44" s="20">
        <f t="shared" si="18"/>
        <v>-23572</v>
      </c>
      <c r="N44" s="20">
        <f t="shared" si="18"/>
        <v>-16380</v>
      </c>
      <c r="O44" s="46">
        <f t="shared" si="17"/>
        <v>-605928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-1000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-3000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-1000</v>
      </c>
      <c r="E49" s="24">
        <v>0</v>
      </c>
      <c r="F49" s="24">
        <v>-500</v>
      </c>
      <c r="G49" s="24">
        <v>-500</v>
      </c>
      <c r="H49" s="24">
        <v>0</v>
      </c>
      <c r="I49" s="24">
        <v>-1000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-3000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566663.95280334</v>
      </c>
      <c r="C61" s="29">
        <f t="shared" si="21"/>
        <v>391562.7930745001</v>
      </c>
      <c r="D61" s="29">
        <f t="shared" si="21"/>
        <v>397277.882877</v>
      </c>
      <c r="E61" s="29">
        <f t="shared" si="21"/>
        <v>91542.02904159999</v>
      </c>
      <c r="F61" s="29">
        <f t="shared" si="21"/>
        <v>381763.6173161</v>
      </c>
      <c r="G61" s="29">
        <f t="shared" si="21"/>
        <v>430399.03919999994</v>
      </c>
      <c r="H61" s="29">
        <f t="shared" si="21"/>
        <v>365874.15479999996</v>
      </c>
      <c r="I61" s="29">
        <f t="shared" si="21"/>
        <v>84283.9383088</v>
      </c>
      <c r="J61" s="29">
        <f>+J36+J42</f>
        <v>417715.7959915999</v>
      </c>
      <c r="K61" s="29">
        <f>+K36+K42</f>
        <v>380357.72136669996</v>
      </c>
      <c r="L61" s="29">
        <f>+L36+L42</f>
        <v>423213.34743456</v>
      </c>
      <c r="M61" s="29">
        <f t="shared" si="21"/>
        <v>205872.07374576</v>
      </c>
      <c r="N61" s="29">
        <f t="shared" si="21"/>
        <v>104684.03879424</v>
      </c>
      <c r="O61" s="29">
        <f>SUM(B61:N61)</f>
        <v>4241210.3847542005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566663.96</v>
      </c>
      <c r="C64" s="36">
        <f aca="true" t="shared" si="22" ref="C64:N64">SUM(C65:C78)</f>
        <v>391562.8</v>
      </c>
      <c r="D64" s="36">
        <f t="shared" si="22"/>
        <v>397277.88</v>
      </c>
      <c r="E64" s="36">
        <f t="shared" si="22"/>
        <v>91542.03</v>
      </c>
      <c r="F64" s="36">
        <f t="shared" si="22"/>
        <v>381763.61</v>
      </c>
      <c r="G64" s="36">
        <f t="shared" si="22"/>
        <v>430399.04</v>
      </c>
      <c r="H64" s="36">
        <f t="shared" si="22"/>
        <v>365874.15</v>
      </c>
      <c r="I64" s="36">
        <f t="shared" si="22"/>
        <v>84283.94</v>
      </c>
      <c r="J64" s="36">
        <f t="shared" si="22"/>
        <v>417715.8</v>
      </c>
      <c r="K64" s="36">
        <f t="shared" si="22"/>
        <v>380357.72</v>
      </c>
      <c r="L64" s="36">
        <f t="shared" si="22"/>
        <v>423213.35</v>
      </c>
      <c r="M64" s="36">
        <f t="shared" si="22"/>
        <v>205872.08</v>
      </c>
      <c r="N64" s="36">
        <f t="shared" si="22"/>
        <v>104684.04</v>
      </c>
      <c r="O64" s="29">
        <f>SUM(O65:O78)</f>
        <v>4241210.399999999</v>
      </c>
    </row>
    <row r="65" spans="1:16" ht="18.75" customHeight="1">
      <c r="A65" s="17" t="s">
        <v>70</v>
      </c>
      <c r="B65" s="36">
        <v>105239.24</v>
      </c>
      <c r="C65" s="36">
        <v>115172.89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220412.13</v>
      </c>
      <c r="P65"/>
    </row>
    <row r="66" spans="1:16" ht="18.75" customHeight="1">
      <c r="A66" s="17" t="s">
        <v>71</v>
      </c>
      <c r="B66" s="36">
        <v>461424.72</v>
      </c>
      <c r="C66" s="36">
        <v>276389.91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737814.6299999999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397277.88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397277.88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91542.03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91542.03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381763.61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381763.61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430399.04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430399.04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365874.15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365874.15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84283.94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84283.94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417715.8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417715.8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380357.72</v>
      </c>
      <c r="L74" s="35">
        <v>0</v>
      </c>
      <c r="M74" s="35">
        <v>0</v>
      </c>
      <c r="N74" s="35">
        <v>0</v>
      </c>
      <c r="O74" s="29">
        <f t="shared" si="23"/>
        <v>380357.72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423213.35</v>
      </c>
      <c r="M75" s="35">
        <v>0</v>
      </c>
      <c r="N75" s="61">
        <v>0</v>
      </c>
      <c r="O75" s="26">
        <f t="shared" si="23"/>
        <v>423213.35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205872.08</v>
      </c>
      <c r="N76" s="35">
        <v>0</v>
      </c>
      <c r="O76" s="29">
        <f t="shared" si="23"/>
        <v>205872.08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104684.04</v>
      </c>
      <c r="O77" s="26">
        <f t="shared" si="23"/>
        <v>104684.04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2.3644452543613514</v>
      </c>
      <c r="C82" s="44">
        <v>2.50122646280288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2.051017171395176</v>
      </c>
      <c r="C83" s="44">
        <v>2.102826752746044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1.8717491490990992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2.779521129881055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2.1860237657330215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1.733931715884183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2.0959686296935276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2.146473546794548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2.0599527614101167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2.41679978989554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2.3170936475447643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2.910421669901579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2.5219573117706857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2018-04-26T16:52:43Z</dcterms:modified>
  <cp:category/>
  <cp:version/>
  <cp:contentType/>
  <cp:contentStatus/>
</cp:coreProperties>
</file>