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<sst xmlns="http://schemas.openxmlformats.org/spreadsheetml/2006/main" count="112" uniqueCount="110">
  <si>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</si>
  <si>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</si>
  <si>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</si>
  <si>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</si>
  <si>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</si>
  <si>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</si>
  <si>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</si>
  <si>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</si>
  <si>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</si>
  <si>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</si>
  <si>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</si>
  <si>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</si>
  <si>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</si>
  <si>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</si>
  <si>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</si>
  <si>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</si>
  <si>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</si>
  <si>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</si>
  <si>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</si>
  <si>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</si>
  <si>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</si>
  <si>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</si>
  <si>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</si>
  <si>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</si>
  <si>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</si>
  <si>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</si>
  <si>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</si>
  <si>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</si>
  <si>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</si>
  <si>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</si>
  <si>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</si>
  <si>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</si>
  <si>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</si>
  <si>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</si>
  <si>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</si>
  <si>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</si>
  <si>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</si>
  <si>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</si>
  <si>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</si>
  <si>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</si>
  <si>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</si>
  <si>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</si>
  <si>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</si>
  <si>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</si>
  <si>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</si>
  <si>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</si>
  <si>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</si>
  <si>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</si>
  <si>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</si>
  <si>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</si>
  <si>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</si>
  <si>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</si>
  <si>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</si>
  <si>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</si>
  <si>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</si>
  <si>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</si>
  <si>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</si>
  <si>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</si>
  <si>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</si>
  <si>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</si>
  <si>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</si>
  <si>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</si>
  <si>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</si>
  <si>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</si>
  <si>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</si>
  <si>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</si>
  <si>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</si>
  <si>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</si>
  <si>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</si>
  <si>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</si>
  <si>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</si>
  <si>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</si>
  <si>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</si>
  <si>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</si>
  <si>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</si>
  <si>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</si>
  <si>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</si>
  <si>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</si>
  <si>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</si>
  <si>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</si>
  <si>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</si>
  <si>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</si>
  <si>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</si>
  <si>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</si>
  <si>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</si>
  <si>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</si>
  <si>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</si>
  <si>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</si>
  <si>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</si>
  <si>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</si>
  <si>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</si>
  <si>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</si>
  <si>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</si>
  <si>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</si>
  <si>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</si>
  <si>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</si>
  <si>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</si>
  <si>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</si>
  <si>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</si>
  <si>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</si>
  <si>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</si>
  <si>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</si>
  <si>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</si>
  <si>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</si>
  <si>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</si>
  <si>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</si>
  <si>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</si>
  <si>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</si>
  <si>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</si>
  <si>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19/04/18 - VENCIMENTO 26/04/18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</si>
</sst>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515835</v>
      </c>
      <c r="C7" s="10">
        <f>C8+C20+C24</f>
        <v>388327</v>
      </c>
      <c r="D7" s="10">
        <f>D8+D20+D24</f>
        <v>386592</v>
      </c>
      <c r="E7" s="10">
        <f>E8+E20+E24</f>
        <v>60293</v>
      </c>
      <c r="F7" s="10">
        <f aca="true" t="shared" si="0" ref="F7:N7">F8+F20+F24</f>
        <v>317851</v>
      </c>
      <c r="G7" s="10">
        <f t="shared" si="0"/>
        <v>528326</v>
      </c>
      <c r="H7" s="10">
        <f>H8+H20+H24</f>
        <v>370757</v>
      </c>
      <c r="I7" s="10">
        <f>I8+I20+I24</f>
        <v>104560</v>
      </c>
      <c r="J7" s="10">
        <f>J8+J20+J24</f>
        <v>383751</v>
      </c>
      <c r="K7" s="10">
        <f>K8+K20+K24</f>
        <v>316421</v>
      </c>
      <c r="L7" s="10">
        <f>L8+L20+L24</f>
        <v>341215</v>
      </c>
      <c r="M7" s="10">
        <f t="shared" si="0"/>
        <v>157945</v>
      </c>
      <c r="N7" s="10">
        <f t="shared" si="0"/>
        <v>93529</v>
      </c>
      <c r="O7" s="10">
        <f>+O8+O20+O24</f>
        <v>3965402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217869</v>
      </c>
      <c r="C8" s="12">
        <f>+C9+C12+C16</f>
        <v>175641</v>
      </c>
      <c r="D8" s="12">
        <f>+D9+D12+D16</f>
        <v>190711</v>
      </c>
      <c r="E8" s="12">
        <f>+E9+E12+E16</f>
        <v>26625</v>
      </c>
      <c r="F8" s="12">
        <f aca="true" t="shared" si="1" ref="F8:N8">+F9+F12+F16</f>
        <v>145252</v>
      </c>
      <c r="G8" s="12">
        <f t="shared" si="1"/>
        <v>247309</v>
      </c>
      <c r="H8" s="12">
        <f>+H9+H12+H16</f>
        <v>166876</v>
      </c>
      <c r="I8" s="12">
        <f>+I9+I12+I16</f>
        <v>49573</v>
      </c>
      <c r="J8" s="12">
        <f>+J9+J12+J16</f>
        <v>180270</v>
      </c>
      <c r="K8" s="12">
        <f>+K9+K12+K16</f>
        <v>147038</v>
      </c>
      <c r="L8" s="12">
        <f>+L9+L12+L16</f>
        <v>147264</v>
      </c>
      <c r="M8" s="12">
        <f t="shared" si="1"/>
        <v>79142</v>
      </c>
      <c r="N8" s="12">
        <f t="shared" si="1"/>
        <v>48393</v>
      </c>
      <c r="O8" s="12">
        <f>SUM(B8:N8)</f>
        <v>1821963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18297</v>
      </c>
      <c r="C9" s="14">
        <v>19297</v>
      </c>
      <c r="D9" s="14">
        <v>12385</v>
      </c>
      <c r="E9" s="14">
        <v>2080</v>
      </c>
      <c r="F9" s="14">
        <v>10245</v>
      </c>
      <c r="G9" s="14">
        <v>19663</v>
      </c>
      <c r="H9" s="14">
        <v>18159</v>
      </c>
      <c r="I9" s="14">
        <v>5380</v>
      </c>
      <c r="J9" s="14">
        <v>9768</v>
      </c>
      <c r="K9" s="14">
        <v>15270</v>
      </c>
      <c r="L9" s="14">
        <v>9891</v>
      </c>
      <c r="M9" s="14">
        <v>8391</v>
      </c>
      <c r="N9" s="14">
        <v>4998</v>
      </c>
      <c r="O9" s="12">
        <f aca="true" t="shared" si="2" ref="O9:O19">SUM(B9:N9)</f>
        <v>153824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18297</v>
      </c>
      <c r="C10" s="14">
        <f>+C9-C11</f>
        <v>19297</v>
      </c>
      <c r="D10" s="14">
        <f>+D9-D11</f>
        <v>12385</v>
      </c>
      <c r="E10" s="14">
        <f>+E9-E11</f>
        <v>2080</v>
      </c>
      <c r="F10" s="14">
        <f aca="true" t="shared" si="3" ref="F10:N10">+F9-F11</f>
        <v>10245</v>
      </c>
      <c r="G10" s="14">
        <f t="shared" si="3"/>
        <v>19663</v>
      </c>
      <c r="H10" s="14">
        <f>+H9-H11</f>
        <v>18159</v>
      </c>
      <c r="I10" s="14">
        <f>+I9-I11</f>
        <v>5380</v>
      </c>
      <c r="J10" s="14">
        <f>+J9-J11</f>
        <v>9768</v>
      </c>
      <c r="K10" s="14">
        <f>+K9-K11</f>
        <v>15270</v>
      </c>
      <c r="L10" s="14">
        <f>+L9-L11</f>
        <v>9891</v>
      </c>
      <c r="M10" s="14">
        <f t="shared" si="3"/>
        <v>8391</v>
      </c>
      <c r="N10" s="14">
        <f t="shared" si="3"/>
        <v>4998</v>
      </c>
      <c r="O10" s="12">
        <f t="shared" si="2"/>
        <v>153824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189088</v>
      </c>
      <c r="C12" s="14">
        <f>C13+C14+C15</f>
        <v>148224</v>
      </c>
      <c r="D12" s="14">
        <f>D13+D14+D15</f>
        <v>170335</v>
      </c>
      <c r="E12" s="14">
        <f>E13+E14+E15</f>
        <v>23343</v>
      </c>
      <c r="F12" s="14">
        <f aca="true" t="shared" si="4" ref="F12:N12">F13+F14+F15</f>
        <v>128212</v>
      </c>
      <c r="G12" s="14">
        <f t="shared" si="4"/>
        <v>215059</v>
      </c>
      <c r="H12" s="14">
        <f>H13+H14+H15</f>
        <v>141133</v>
      </c>
      <c r="I12" s="14">
        <f>I13+I14+I15</f>
        <v>41953</v>
      </c>
      <c r="J12" s="14">
        <f>J13+J14+J15</f>
        <v>160917</v>
      </c>
      <c r="K12" s="14">
        <f>K13+K14+K15</f>
        <v>124880</v>
      </c>
      <c r="L12" s="14">
        <f>L13+L14+L15</f>
        <v>129233</v>
      </c>
      <c r="M12" s="14">
        <f t="shared" si="4"/>
        <v>67277</v>
      </c>
      <c r="N12" s="14">
        <f t="shared" si="4"/>
        <v>41532</v>
      </c>
      <c r="O12" s="12">
        <f t="shared" si="2"/>
        <v>1581186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91911</v>
      </c>
      <c r="C13" s="14">
        <v>72364</v>
      </c>
      <c r="D13" s="14">
        <v>80849</v>
      </c>
      <c r="E13" s="14">
        <v>11352</v>
      </c>
      <c r="F13" s="14">
        <v>59915</v>
      </c>
      <c r="G13" s="14">
        <v>102848</v>
      </c>
      <c r="H13" s="14">
        <v>70581</v>
      </c>
      <c r="I13" s="14">
        <v>21345</v>
      </c>
      <c r="J13" s="14">
        <v>79714</v>
      </c>
      <c r="K13" s="14">
        <v>60614</v>
      </c>
      <c r="L13" s="14">
        <v>62133</v>
      </c>
      <c r="M13" s="14">
        <v>32050</v>
      </c>
      <c r="N13" s="14">
        <v>19290</v>
      </c>
      <c r="O13" s="12">
        <f t="shared" si="2"/>
        <v>764966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90588</v>
      </c>
      <c r="C14" s="14">
        <v>67671</v>
      </c>
      <c r="D14" s="14">
        <v>85063</v>
      </c>
      <c r="E14" s="14">
        <v>10974</v>
      </c>
      <c r="F14" s="14">
        <v>62450</v>
      </c>
      <c r="G14" s="14">
        <v>100626</v>
      </c>
      <c r="H14" s="14">
        <v>64108</v>
      </c>
      <c r="I14" s="14">
        <v>18771</v>
      </c>
      <c r="J14" s="14">
        <v>76880</v>
      </c>
      <c r="K14" s="14">
        <v>59562</v>
      </c>
      <c r="L14" s="14">
        <v>63193</v>
      </c>
      <c r="M14" s="14">
        <v>32603</v>
      </c>
      <c r="N14" s="14">
        <v>20937</v>
      </c>
      <c r="O14" s="12">
        <f t="shared" si="2"/>
        <v>753426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6589</v>
      </c>
      <c r="C15" s="14">
        <v>8189</v>
      </c>
      <c r="D15" s="14">
        <v>4423</v>
      </c>
      <c r="E15" s="14">
        <v>1017</v>
      </c>
      <c r="F15" s="14">
        <v>5847</v>
      </c>
      <c r="G15" s="14">
        <v>11585</v>
      </c>
      <c r="H15" s="14">
        <v>6444</v>
      </c>
      <c r="I15" s="14">
        <v>1837</v>
      </c>
      <c r="J15" s="14">
        <v>4323</v>
      </c>
      <c r="K15" s="14">
        <v>4704</v>
      </c>
      <c r="L15" s="14">
        <v>3907</v>
      </c>
      <c r="M15" s="14">
        <v>2624</v>
      </c>
      <c r="N15" s="14">
        <v>1305</v>
      </c>
      <c r="O15" s="12">
        <f t="shared" si="2"/>
        <v>62794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10484</v>
      </c>
      <c r="C16" s="14">
        <f>C17+C18+C19</f>
        <v>8120</v>
      </c>
      <c r="D16" s="14">
        <f>D17+D18+D19</f>
        <v>7991</v>
      </c>
      <c r="E16" s="14">
        <f>E17+E18+E19</f>
        <v>1202</v>
      </c>
      <c r="F16" s="14">
        <f aca="true" t="shared" si="5" ref="F16:N16">F17+F18+F19</f>
        <v>6795</v>
      </c>
      <c r="G16" s="14">
        <f t="shared" si="5"/>
        <v>12587</v>
      </c>
      <c r="H16" s="14">
        <f>H17+H18+H19</f>
        <v>7584</v>
      </c>
      <c r="I16" s="14">
        <f>I17+I18+I19</f>
        <v>2240</v>
      </c>
      <c r="J16" s="14">
        <f>J17+J18+J19</f>
        <v>9585</v>
      </c>
      <c r="K16" s="14">
        <f>K17+K18+K19</f>
        <v>6888</v>
      </c>
      <c r="L16" s="14">
        <f>L17+L18+L19</f>
        <v>8140</v>
      </c>
      <c r="M16" s="14">
        <f t="shared" si="5"/>
        <v>3474</v>
      </c>
      <c r="N16" s="14">
        <f t="shared" si="5"/>
        <v>1863</v>
      </c>
      <c r="O16" s="12">
        <f t="shared" si="2"/>
        <v>86953</v>
      </c>
    </row>
    <row r="17" spans="1:26" ht="18.75" customHeight="1">
      <c r="A17" s="15" t="s">
        <v>16</v>
      </c>
      <c r="B17" s="14">
        <v>10346</v>
      </c>
      <c r="C17" s="14">
        <v>8049</v>
      </c>
      <c r="D17" s="14">
        <v>7908</v>
      </c>
      <c r="E17" s="14">
        <v>1185</v>
      </c>
      <c r="F17" s="14">
        <v>6728</v>
      </c>
      <c r="G17" s="14">
        <v>12473</v>
      </c>
      <c r="H17" s="14">
        <v>7509</v>
      </c>
      <c r="I17" s="14">
        <v>2214</v>
      </c>
      <c r="J17" s="14">
        <v>9505</v>
      </c>
      <c r="K17" s="14">
        <v>6795</v>
      </c>
      <c r="L17" s="14">
        <v>8019</v>
      </c>
      <c r="M17" s="14">
        <v>3428</v>
      </c>
      <c r="N17" s="14">
        <v>1832</v>
      </c>
      <c r="O17" s="12">
        <f t="shared" si="2"/>
        <v>85991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114</v>
      </c>
      <c r="C18" s="14">
        <v>59</v>
      </c>
      <c r="D18" s="14">
        <v>73</v>
      </c>
      <c r="E18" s="14">
        <v>14</v>
      </c>
      <c r="F18" s="14">
        <v>65</v>
      </c>
      <c r="G18" s="14">
        <v>104</v>
      </c>
      <c r="H18" s="14">
        <v>65</v>
      </c>
      <c r="I18" s="14">
        <v>20</v>
      </c>
      <c r="J18" s="14">
        <v>73</v>
      </c>
      <c r="K18" s="14">
        <v>91</v>
      </c>
      <c r="L18" s="14">
        <v>110</v>
      </c>
      <c r="M18" s="14">
        <v>43</v>
      </c>
      <c r="N18" s="14">
        <v>29</v>
      </c>
      <c r="O18" s="12">
        <f t="shared" si="2"/>
        <v>860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24</v>
      </c>
      <c r="C19" s="14">
        <v>12</v>
      </c>
      <c r="D19" s="14">
        <v>10</v>
      </c>
      <c r="E19" s="14">
        <v>3</v>
      </c>
      <c r="F19" s="14">
        <v>2</v>
      </c>
      <c r="G19" s="14">
        <v>10</v>
      </c>
      <c r="H19" s="14">
        <v>10</v>
      </c>
      <c r="I19" s="14">
        <v>6</v>
      </c>
      <c r="J19" s="14">
        <v>7</v>
      </c>
      <c r="K19" s="14">
        <v>2</v>
      </c>
      <c r="L19" s="14">
        <v>11</v>
      </c>
      <c r="M19" s="14">
        <v>3</v>
      </c>
      <c r="N19" s="14">
        <v>2</v>
      </c>
      <c r="O19" s="12">
        <f t="shared" si="2"/>
        <v>102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138859</v>
      </c>
      <c r="C20" s="18">
        <f>C21+C22+C23</f>
        <v>87822</v>
      </c>
      <c r="D20" s="18">
        <f>D21+D22+D23</f>
        <v>80840</v>
      </c>
      <c r="E20" s="18">
        <f>E21+E22+E23</f>
        <v>12872</v>
      </c>
      <c r="F20" s="18">
        <f aca="true" t="shared" si="6" ref="F20:N20">F21+F22+F23</f>
        <v>67360</v>
      </c>
      <c r="G20" s="18">
        <f t="shared" si="6"/>
        <v>113654</v>
      </c>
      <c r="H20" s="18">
        <f>H21+H22+H23</f>
        <v>92643</v>
      </c>
      <c r="I20" s="18">
        <f>I21+I22+I23</f>
        <v>25263</v>
      </c>
      <c r="J20" s="18">
        <f>J21+J22+J23</f>
        <v>98647</v>
      </c>
      <c r="K20" s="18">
        <f>K21+K22+K23</f>
        <v>76522</v>
      </c>
      <c r="L20" s="18">
        <f>L21+L22+L23</f>
        <v>102388</v>
      </c>
      <c r="M20" s="18">
        <f t="shared" si="6"/>
        <v>44147</v>
      </c>
      <c r="N20" s="18">
        <f t="shared" si="6"/>
        <v>25108</v>
      </c>
      <c r="O20" s="12">
        <f aca="true" t="shared" si="7" ref="O20:O26">SUM(B20:N20)</f>
        <v>966125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73376</v>
      </c>
      <c r="C21" s="14">
        <v>49027</v>
      </c>
      <c r="D21" s="14">
        <v>43102</v>
      </c>
      <c r="E21" s="14">
        <v>7159</v>
      </c>
      <c r="F21" s="14">
        <v>35725</v>
      </c>
      <c r="G21" s="14">
        <v>62141</v>
      </c>
      <c r="H21" s="14">
        <v>52374</v>
      </c>
      <c r="I21" s="14">
        <v>14430</v>
      </c>
      <c r="J21" s="14">
        <v>54355</v>
      </c>
      <c r="K21" s="14">
        <v>41750</v>
      </c>
      <c r="L21" s="14">
        <v>53987</v>
      </c>
      <c r="M21" s="14">
        <v>23693</v>
      </c>
      <c r="N21" s="14">
        <v>13253</v>
      </c>
      <c r="O21" s="12">
        <f t="shared" si="7"/>
        <v>524372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62286</v>
      </c>
      <c r="C22" s="14">
        <v>35880</v>
      </c>
      <c r="D22" s="14">
        <v>36175</v>
      </c>
      <c r="E22" s="14">
        <v>5336</v>
      </c>
      <c r="F22" s="14">
        <v>29579</v>
      </c>
      <c r="G22" s="14">
        <v>47581</v>
      </c>
      <c r="H22" s="14">
        <v>37977</v>
      </c>
      <c r="I22" s="14">
        <v>10213</v>
      </c>
      <c r="J22" s="14">
        <v>42126</v>
      </c>
      <c r="K22" s="14">
        <v>32834</v>
      </c>
      <c r="L22" s="14">
        <v>46322</v>
      </c>
      <c r="M22" s="14">
        <v>19355</v>
      </c>
      <c r="N22" s="14">
        <v>11323</v>
      </c>
      <c r="O22" s="12">
        <f t="shared" si="7"/>
        <v>416987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3197</v>
      </c>
      <c r="C23" s="14">
        <v>2915</v>
      </c>
      <c r="D23" s="14">
        <v>1563</v>
      </c>
      <c r="E23" s="14">
        <v>377</v>
      </c>
      <c r="F23" s="14">
        <v>2056</v>
      </c>
      <c r="G23" s="14">
        <v>3932</v>
      </c>
      <c r="H23" s="14">
        <v>2292</v>
      </c>
      <c r="I23" s="14">
        <v>620</v>
      </c>
      <c r="J23" s="14">
        <v>2166</v>
      </c>
      <c r="K23" s="14">
        <v>1938</v>
      </c>
      <c r="L23" s="14">
        <v>2079</v>
      </c>
      <c r="M23" s="14">
        <v>1099</v>
      </c>
      <c r="N23" s="14">
        <v>532</v>
      </c>
      <c r="O23" s="12">
        <f t="shared" si="7"/>
        <v>24766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159107</v>
      </c>
      <c r="C24" s="14">
        <f>C25+C26</f>
        <v>124864</v>
      </c>
      <c r="D24" s="14">
        <f>D25+D26</f>
        <v>115041</v>
      </c>
      <c r="E24" s="14">
        <f>E25+E26</f>
        <v>20796</v>
      </c>
      <c r="F24" s="14">
        <f aca="true" t="shared" si="8" ref="F24:N24">F25+F26</f>
        <v>105239</v>
      </c>
      <c r="G24" s="14">
        <f t="shared" si="8"/>
        <v>167363</v>
      </c>
      <c r="H24" s="14">
        <f>H25+H26</f>
        <v>111238</v>
      </c>
      <c r="I24" s="14">
        <f>I25+I26</f>
        <v>29724</v>
      </c>
      <c r="J24" s="14">
        <f>J25+J26</f>
        <v>104834</v>
      </c>
      <c r="K24" s="14">
        <f>K25+K26</f>
        <v>92861</v>
      </c>
      <c r="L24" s="14">
        <f>L25+L26</f>
        <v>91563</v>
      </c>
      <c r="M24" s="14">
        <f t="shared" si="8"/>
        <v>34656</v>
      </c>
      <c r="N24" s="14">
        <f t="shared" si="8"/>
        <v>20028</v>
      </c>
      <c r="O24" s="12">
        <f t="shared" si="7"/>
        <v>1177314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73743</v>
      </c>
      <c r="C25" s="14">
        <v>64646</v>
      </c>
      <c r="D25" s="14">
        <v>57765</v>
      </c>
      <c r="E25" s="14">
        <v>11761</v>
      </c>
      <c r="F25" s="14">
        <v>53583</v>
      </c>
      <c r="G25" s="14">
        <v>91786</v>
      </c>
      <c r="H25" s="14">
        <v>61537</v>
      </c>
      <c r="I25" s="14">
        <v>17608</v>
      </c>
      <c r="J25" s="14">
        <v>49662</v>
      </c>
      <c r="K25" s="14">
        <v>49851</v>
      </c>
      <c r="L25" s="14">
        <v>43816</v>
      </c>
      <c r="M25" s="14">
        <v>17098</v>
      </c>
      <c r="N25" s="14">
        <v>8705</v>
      </c>
      <c r="O25" s="12">
        <f t="shared" si="7"/>
        <v>601561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85364</v>
      </c>
      <c r="C26" s="14">
        <v>60218</v>
      </c>
      <c r="D26" s="14">
        <v>57276</v>
      </c>
      <c r="E26" s="14">
        <v>9035</v>
      </c>
      <c r="F26" s="14">
        <v>51656</v>
      </c>
      <c r="G26" s="14">
        <v>75577</v>
      </c>
      <c r="H26" s="14">
        <v>49701</v>
      </c>
      <c r="I26" s="14">
        <v>12116</v>
      </c>
      <c r="J26" s="14">
        <v>55172</v>
      </c>
      <c r="K26" s="14">
        <v>43010</v>
      </c>
      <c r="L26" s="14">
        <v>47747</v>
      </c>
      <c r="M26" s="14">
        <v>17558</v>
      </c>
      <c r="N26" s="14">
        <v>11323</v>
      </c>
      <c r="O26" s="12">
        <f t="shared" si="7"/>
        <v>575753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1086580.9649591004</v>
      </c>
      <c r="C36" s="60">
        <f aca="true" t="shared" si="11" ref="C36:N36">C37+C38+C39+C40</f>
        <v>858611.4254735</v>
      </c>
      <c r="D36" s="60">
        <f t="shared" si="11"/>
        <v>732433.5981296</v>
      </c>
      <c r="E36" s="60">
        <f t="shared" si="11"/>
        <v>167146.50889119998</v>
      </c>
      <c r="F36" s="60">
        <f t="shared" si="11"/>
        <v>696306.07553455</v>
      </c>
      <c r="G36" s="60">
        <f t="shared" si="11"/>
        <v>918010.5048000001</v>
      </c>
      <c r="H36" s="60">
        <f t="shared" si="11"/>
        <v>778815.3607</v>
      </c>
      <c r="I36" s="60">
        <f>I37+I38+I39+I40</f>
        <v>223649.97291200003</v>
      </c>
      <c r="J36" s="60">
        <f>J37+J38+J39+J40</f>
        <v>795500.7115617999</v>
      </c>
      <c r="K36" s="60">
        <f>K37+K38+K39+K40</f>
        <v>766628.9582403</v>
      </c>
      <c r="L36" s="60">
        <f>L37+L38+L39+L40</f>
        <v>795637.2873584</v>
      </c>
      <c r="M36" s="60">
        <f t="shared" si="11"/>
        <v>460722.79871134995</v>
      </c>
      <c r="N36" s="60">
        <f t="shared" si="11"/>
        <v>235194.23773824002</v>
      </c>
      <c r="O36" s="60">
        <f>O37+O38+O39+O40</f>
        <v>8515238.405010039</v>
      </c>
    </row>
    <row r="37" spans="1:15" ht="18.75" customHeight="1">
      <c r="A37" s="57" t="s">
        <v>50</v>
      </c>
      <c r="B37" s="54">
        <f aca="true" t="shared" si="12" ref="B37:N37">B29*B7</f>
        <v>1081860.7455000002</v>
      </c>
      <c r="C37" s="54">
        <f t="shared" si="12"/>
        <v>854474.7308</v>
      </c>
      <c r="D37" s="54">
        <f t="shared" si="12"/>
        <v>722231.1744</v>
      </c>
      <c r="E37" s="54">
        <f t="shared" si="12"/>
        <v>166878.9654</v>
      </c>
      <c r="F37" s="54">
        <f t="shared" si="12"/>
        <v>693328.3862999999</v>
      </c>
      <c r="G37" s="54">
        <f t="shared" si="12"/>
        <v>913951.1474</v>
      </c>
      <c r="H37" s="54">
        <f t="shared" si="12"/>
        <v>775141.6599</v>
      </c>
      <c r="I37" s="54">
        <f>I29*I7</f>
        <v>223580.64800000002</v>
      </c>
      <c r="J37" s="54">
        <f>J29*J7</f>
        <v>788224.5539999999</v>
      </c>
      <c r="K37" s="54">
        <f>K29*K7</f>
        <v>763017.5994</v>
      </c>
      <c r="L37" s="54">
        <f>L29*L7</f>
        <v>788274.893</v>
      </c>
      <c r="M37" s="54">
        <f t="shared" si="12"/>
        <v>458277.4175</v>
      </c>
      <c r="N37" s="54">
        <f t="shared" si="12"/>
        <v>235159.9647</v>
      </c>
      <c r="O37" s="56">
        <f>SUM(B37:N37)</f>
        <v>8464401.8863</v>
      </c>
    </row>
    <row r="38" spans="1:15" ht="18.75" customHeight="1">
      <c r="A38" s="57" t="s">
        <v>51</v>
      </c>
      <c r="B38" s="54">
        <f aca="true" t="shared" si="13" ref="B38:N38">B30*B7</f>
        <v>-3195.3605409</v>
      </c>
      <c r="C38" s="54">
        <f t="shared" si="13"/>
        <v>-2279.2853265</v>
      </c>
      <c r="D38" s="54">
        <f t="shared" si="13"/>
        <v>-2145.5662703999997</v>
      </c>
      <c r="E38" s="54">
        <f t="shared" si="13"/>
        <v>-378.7365088</v>
      </c>
      <c r="F38" s="54">
        <f t="shared" si="13"/>
        <v>-2020.8807654500001</v>
      </c>
      <c r="G38" s="54">
        <f t="shared" si="13"/>
        <v>-2694.4626000000003</v>
      </c>
      <c r="H38" s="54">
        <f t="shared" si="13"/>
        <v>-2076.2392</v>
      </c>
      <c r="I38" s="54">
        <f>I30*I7</f>
        <v>-585.515088</v>
      </c>
      <c r="J38" s="54">
        <f>J30*J7</f>
        <v>-2182.8524382</v>
      </c>
      <c r="K38" s="54">
        <f>K30*K7</f>
        <v>-2014.2411597</v>
      </c>
      <c r="L38" s="54">
        <f>L30*L7</f>
        <v>-2132.6756416</v>
      </c>
      <c r="M38" s="54">
        <f t="shared" si="13"/>
        <v>-1163.82878865</v>
      </c>
      <c r="N38" s="54">
        <f t="shared" si="13"/>
        <v>-684.7669617600001</v>
      </c>
      <c r="O38" s="25">
        <f>SUM(B38:N38)</f>
        <v>-23554.41128996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-73188</v>
      </c>
      <c r="C42" s="25">
        <f aca="true" t="shared" si="15" ref="C42:N42">+C43+C46+C58+C59</f>
        <v>-77188</v>
      </c>
      <c r="D42" s="25">
        <f t="shared" si="15"/>
        <v>-50040</v>
      </c>
      <c r="E42" s="25">
        <f t="shared" si="15"/>
        <v>-8320</v>
      </c>
      <c r="F42" s="25">
        <f t="shared" si="15"/>
        <v>-41480</v>
      </c>
      <c r="G42" s="25">
        <f t="shared" si="15"/>
        <v>-79152</v>
      </c>
      <c r="H42" s="25">
        <f t="shared" si="15"/>
        <v>-72636</v>
      </c>
      <c r="I42" s="25">
        <f>+I43+I46+I58+I59</f>
        <v>-22520</v>
      </c>
      <c r="J42" s="25">
        <f>+J43+J46+J58+J59</f>
        <v>-39072</v>
      </c>
      <c r="K42" s="25">
        <f>+K43+K46+K58+K59</f>
        <v>-61080</v>
      </c>
      <c r="L42" s="25">
        <f>+L43+L46+L58+L59</f>
        <v>-39564</v>
      </c>
      <c r="M42" s="25">
        <f t="shared" si="15"/>
        <v>-33564</v>
      </c>
      <c r="N42" s="25">
        <f t="shared" si="15"/>
        <v>-19992</v>
      </c>
      <c r="O42" s="25">
        <f>+O43+O46+O58+O59</f>
        <v>-617796</v>
      </c>
    </row>
    <row r="43" spans="1:15" ht="18.75" customHeight="1">
      <c r="A43" s="17" t="s">
        <v>55</v>
      </c>
      <c r="B43" s="26">
        <f>B44+B45</f>
        <v>-73188</v>
      </c>
      <c r="C43" s="26">
        <f>C44+C45</f>
        <v>-77188</v>
      </c>
      <c r="D43" s="26">
        <f>D44+D45</f>
        <v>-49540</v>
      </c>
      <c r="E43" s="26">
        <f>E44+E45</f>
        <v>-8320</v>
      </c>
      <c r="F43" s="26">
        <f aca="true" t="shared" si="16" ref="F43:N43">F44+F45</f>
        <v>-40980</v>
      </c>
      <c r="G43" s="26">
        <f t="shared" si="16"/>
        <v>-78652</v>
      </c>
      <c r="H43" s="26">
        <f t="shared" si="16"/>
        <v>-72636</v>
      </c>
      <c r="I43" s="26">
        <f>I44+I45</f>
        <v>-21520</v>
      </c>
      <c r="J43" s="26">
        <f>J44+J45</f>
        <v>-39072</v>
      </c>
      <c r="K43" s="26">
        <f>K44+K45</f>
        <v>-61080</v>
      </c>
      <c r="L43" s="26">
        <f>L44+L45</f>
        <v>-39564</v>
      </c>
      <c r="M43" s="26">
        <f t="shared" si="16"/>
        <v>-33564</v>
      </c>
      <c r="N43" s="26">
        <f t="shared" si="16"/>
        <v>-19992</v>
      </c>
      <c r="O43" s="25">
        <f aca="true" t="shared" si="17" ref="O43:O59">SUM(B43:N43)</f>
        <v>-615296</v>
      </c>
    </row>
    <row r="44" spans="1:26" ht="18.75" customHeight="1">
      <c r="A44" s="13" t="s">
        <v>56</v>
      </c>
      <c r="B44" s="20">
        <f>ROUND(-B9*$D$3,2)</f>
        <v>-73188</v>
      </c>
      <c r="C44" s="20">
        <f>ROUND(-C9*$D$3,2)</f>
        <v>-77188</v>
      </c>
      <c r="D44" s="20">
        <f>ROUND(-D9*$D$3,2)</f>
        <v>-49540</v>
      </c>
      <c r="E44" s="20">
        <f>ROUND(-E9*$D$3,2)</f>
        <v>-8320</v>
      </c>
      <c r="F44" s="20">
        <f aca="true" t="shared" si="18" ref="F44:N44">ROUND(-F9*$D$3,2)</f>
        <v>-40980</v>
      </c>
      <c r="G44" s="20">
        <f t="shared" si="18"/>
        <v>-78652</v>
      </c>
      <c r="H44" s="20">
        <f t="shared" si="18"/>
        <v>-72636</v>
      </c>
      <c r="I44" s="20">
        <f>ROUND(-I9*$D$3,2)</f>
        <v>-21520</v>
      </c>
      <c r="J44" s="20">
        <f>ROUND(-J9*$D$3,2)</f>
        <v>-39072</v>
      </c>
      <c r="K44" s="20">
        <f>ROUND(-K9*$D$3,2)</f>
        <v>-61080</v>
      </c>
      <c r="L44" s="20">
        <f>ROUND(-L9*$D$3,2)</f>
        <v>-39564</v>
      </c>
      <c r="M44" s="20">
        <f t="shared" si="18"/>
        <v>-33564</v>
      </c>
      <c r="N44" s="20">
        <f t="shared" si="18"/>
        <v>-19992</v>
      </c>
      <c r="O44" s="46">
        <f t="shared" si="17"/>
        <v>-615296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1013392.9649591004</v>
      </c>
      <c r="C61" s="29">
        <f t="shared" si="21"/>
        <v>781423.4254735</v>
      </c>
      <c r="D61" s="29">
        <f t="shared" si="21"/>
        <v>682393.5981296</v>
      </c>
      <c r="E61" s="29">
        <f t="shared" si="21"/>
        <v>158826.50889119998</v>
      </c>
      <c r="F61" s="29">
        <f t="shared" si="21"/>
        <v>654826.07553455</v>
      </c>
      <c r="G61" s="29">
        <f t="shared" si="21"/>
        <v>838858.5048000001</v>
      </c>
      <c r="H61" s="29">
        <f t="shared" si="21"/>
        <v>706179.3607</v>
      </c>
      <c r="I61" s="29">
        <f t="shared" si="21"/>
        <v>201129.97291200003</v>
      </c>
      <c r="J61" s="29">
        <f>+J36+J42</f>
        <v>756428.7115617999</v>
      </c>
      <c r="K61" s="29">
        <f>+K36+K42</f>
        <v>705548.9582403</v>
      </c>
      <c r="L61" s="29">
        <f>+L36+L42</f>
        <v>756073.2873584</v>
      </c>
      <c r="M61" s="29">
        <f t="shared" si="21"/>
        <v>427158.79871134995</v>
      </c>
      <c r="N61" s="29">
        <f t="shared" si="21"/>
        <v>215202.23773824002</v>
      </c>
      <c r="O61" s="29">
        <f>SUM(B61:N61)</f>
        <v>7897442.40501004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1013392.96</v>
      </c>
      <c r="C64" s="36">
        <f aca="true" t="shared" si="22" ref="C64:N64">SUM(C65:C78)</f>
        <v>781423.4199999999</v>
      </c>
      <c r="D64" s="36">
        <f t="shared" si="22"/>
        <v>682393.59</v>
      </c>
      <c r="E64" s="36">
        <f t="shared" si="22"/>
        <v>158826.51</v>
      </c>
      <c r="F64" s="36">
        <f t="shared" si="22"/>
        <v>654826.08</v>
      </c>
      <c r="G64" s="36">
        <f t="shared" si="22"/>
        <v>838858.51</v>
      </c>
      <c r="H64" s="36">
        <f t="shared" si="22"/>
        <v>706179.36</v>
      </c>
      <c r="I64" s="36">
        <f t="shared" si="22"/>
        <v>201129.97</v>
      </c>
      <c r="J64" s="36">
        <f t="shared" si="22"/>
        <v>756428.72</v>
      </c>
      <c r="K64" s="36">
        <f t="shared" si="22"/>
        <v>705548.96</v>
      </c>
      <c r="L64" s="36">
        <f t="shared" si="22"/>
        <v>756073.28</v>
      </c>
      <c r="M64" s="36">
        <f t="shared" si="22"/>
        <v>427158.8</v>
      </c>
      <c r="N64" s="36">
        <f t="shared" si="22"/>
        <v>215202.23</v>
      </c>
      <c r="O64" s="29">
        <f>SUM(O65:O78)</f>
        <v>7897442.39</v>
      </c>
    </row>
    <row r="65" spans="1:16" ht="18.75" customHeight="1">
      <c r="A65" s="17" t="s">
        <v>70</v>
      </c>
      <c r="B65" s="36">
        <v>197332.76</v>
      </c>
      <c r="C65" s="36">
        <v>223405.21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420737.97</v>
      </c>
      <c r="P65"/>
    </row>
    <row r="66" spans="1:16" ht="18.75" customHeight="1">
      <c r="A66" s="17" t="s">
        <v>71</v>
      </c>
      <c r="B66" s="36">
        <v>816060.2</v>
      </c>
      <c r="C66" s="36">
        <v>558018.21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1374078.41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682393.59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682393.59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158826.51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158826.51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654826.08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654826.08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838858.51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838858.51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706179.36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706179.36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201129.97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201129.97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756428.72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756428.72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705548.96</v>
      </c>
      <c r="L74" s="35">
        <v>0</v>
      </c>
      <c r="M74" s="35">
        <v>0</v>
      </c>
      <c r="N74" s="35">
        <v>0</v>
      </c>
      <c r="O74" s="29">
        <f t="shared" si="23"/>
        <v>705548.96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756073.28</v>
      </c>
      <c r="M75" s="35">
        <v>0</v>
      </c>
      <c r="N75" s="61">
        <v>0</v>
      </c>
      <c r="O75" s="26">
        <f t="shared" si="23"/>
        <v>756073.28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427158.8</v>
      </c>
      <c r="N76" s="35">
        <v>0</v>
      </c>
      <c r="O76" s="29">
        <f t="shared" si="23"/>
        <v>427158.8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215202.23</v>
      </c>
      <c r="O77" s="26">
        <f t="shared" si="23"/>
        <v>215202.23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2.34055052358374</v>
      </c>
      <c r="C82" s="44">
        <v>2.5071851467023922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2.0467226943558723</v>
      </c>
      <c r="C83" s="44">
        <v>2.0975407359986784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1.8682409572096683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2.7722373889373557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2.1817420915288923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1.7298388585835263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2.0911490294181903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2.1389630156082635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2.0549478739125107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2.4117298100957267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2.3115761539158597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2.9021795480157646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2.5146664429026293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2018-04-25T14:39:10Z</dcterms:modified>
  <cp:category/>
  <cp:version/>
  <cp:contentType/>
  <cp:contentStatus/>
</cp:coreProperties>
</file>