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<sst xmlns="http://schemas.openxmlformats.org/spreadsheetml/2006/main" count="112" uniqueCount="110">
  <si>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</si>
  <si>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</si>
  <si>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</si>
  <si>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</si>
  <si>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</si>
  <si>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</si>
  <si>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</si>
  <si>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</si>
  <si>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</si>
  <si>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</si>
  <si>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</si>
  <si>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</si>
  <si>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</si>
  <si>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</si>
  <si>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</si>
  <si>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</si>
  <si>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</si>
  <si>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</si>
  <si>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</si>
  <si>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</si>
  <si>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</si>
  <si>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</si>
  <si>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</si>
  <si>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</si>
  <si>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</si>
  <si>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</si>
  <si>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</si>
  <si>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</si>
  <si>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</si>
  <si>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</si>
  <si>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</si>
  <si>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</si>
  <si>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</si>
  <si>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</si>
  <si>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</si>
  <si>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</si>
  <si>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</si>
  <si>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</si>
  <si>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</si>
  <si>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</si>
  <si>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</si>
  <si>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</si>
  <si>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</si>
  <si>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</si>
  <si>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</si>
  <si>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</si>
  <si>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</si>
  <si>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</si>
  <si>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</si>
  <si>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</si>
  <si>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</si>
  <si>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</si>
  <si>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</si>
  <si>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</si>
  <si>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</si>
  <si>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</si>
  <si>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</si>
  <si>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</si>
  <si>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</si>
  <si>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</si>
  <si>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</si>
  <si>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</si>
  <si>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</si>
  <si>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</si>
  <si>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</si>
  <si>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</si>
  <si>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</si>
  <si>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</si>
  <si>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</si>
  <si>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</si>
  <si>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</si>
  <si>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</si>
  <si>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</si>
  <si>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</si>
  <si>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</si>
  <si>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</si>
  <si>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</si>
  <si>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</si>
  <si>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</si>
  <si>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</si>
  <si>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</si>
  <si>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</si>
  <si>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</si>
  <si>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</si>
  <si>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</si>
  <si>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</si>
  <si>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</si>
  <si>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</si>
  <si>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</si>
  <si>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</si>
  <si>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</si>
  <si>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</si>
  <si>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</si>
  <si>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</si>
  <si>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</si>
  <si>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</si>
  <si>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</si>
  <si>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</si>
  <si>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</si>
  <si>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</si>
  <si>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</si>
  <si>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</si>
  <si>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</si>
  <si>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</si>
  <si>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</si>
  <si>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</si>
  <si>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</si>
  <si>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</si>
  <si>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</si>
  <si>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17/04/18 - VENCIMENTO 24/04/18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</si>
</sst>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518089</v>
      </c>
      <c r="C7" s="10">
        <f>C8+C20+C24</f>
        <v>388963</v>
      </c>
      <c r="D7" s="10">
        <f>D8+D20+D24</f>
        <v>392589</v>
      </c>
      <c r="E7" s="10">
        <f>E8+E20+E24</f>
        <v>59727</v>
      </c>
      <c r="F7" s="10">
        <f aca="true" t="shared" si="0" ref="F7:N7">F8+F20+F24</f>
        <v>331786</v>
      </c>
      <c r="G7" s="10">
        <f t="shared" si="0"/>
        <v>537610</v>
      </c>
      <c r="H7" s="10">
        <f>H8+H20+H24</f>
        <v>371562</v>
      </c>
      <c r="I7" s="10">
        <f>I8+I20+I24</f>
        <v>104862</v>
      </c>
      <c r="J7" s="10">
        <f>J8+J20+J24</f>
        <v>400596</v>
      </c>
      <c r="K7" s="10">
        <f>K8+K20+K24</f>
        <v>314168</v>
      </c>
      <c r="L7" s="10">
        <f>L8+L20+L24</f>
        <v>357658</v>
      </c>
      <c r="M7" s="10">
        <f t="shared" si="0"/>
        <v>155688</v>
      </c>
      <c r="N7" s="10">
        <f t="shared" si="0"/>
        <v>91795</v>
      </c>
      <c r="O7" s="10">
        <f>+O8+O20+O24</f>
        <v>4025093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217211</v>
      </c>
      <c r="C8" s="12">
        <f>+C9+C12+C16</f>
        <v>175517</v>
      </c>
      <c r="D8" s="12">
        <f>+D9+D12+D16</f>
        <v>192654</v>
      </c>
      <c r="E8" s="12">
        <f>+E9+E12+E16</f>
        <v>26505</v>
      </c>
      <c r="F8" s="12">
        <f aca="true" t="shared" si="1" ref="F8:N8">+F9+F12+F16</f>
        <v>150105</v>
      </c>
      <c r="G8" s="12">
        <f t="shared" si="1"/>
        <v>250115</v>
      </c>
      <c r="H8" s="12">
        <f>+H9+H12+H16</f>
        <v>166604</v>
      </c>
      <c r="I8" s="12">
        <f>+I9+I12+I16</f>
        <v>49964</v>
      </c>
      <c r="J8" s="12">
        <f>+J9+J12+J16</f>
        <v>186011</v>
      </c>
      <c r="K8" s="12">
        <f>+K9+K12+K16</f>
        <v>144720</v>
      </c>
      <c r="L8" s="12">
        <f>+L9+L12+L16</f>
        <v>153685</v>
      </c>
      <c r="M8" s="12">
        <f t="shared" si="1"/>
        <v>77560</v>
      </c>
      <c r="N8" s="12">
        <f t="shared" si="1"/>
        <v>47312</v>
      </c>
      <c r="O8" s="12">
        <f>SUM(B8:N8)</f>
        <v>1837963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18244</v>
      </c>
      <c r="C9" s="14">
        <v>19209</v>
      </c>
      <c r="D9" s="14">
        <v>12590</v>
      </c>
      <c r="E9" s="14">
        <v>2103</v>
      </c>
      <c r="F9" s="14">
        <v>10782</v>
      </c>
      <c r="G9" s="14">
        <v>20304</v>
      </c>
      <c r="H9" s="14">
        <v>18369</v>
      </c>
      <c r="I9" s="14">
        <v>5345</v>
      </c>
      <c r="J9" s="14">
        <v>10428</v>
      </c>
      <c r="K9" s="14">
        <v>15309</v>
      </c>
      <c r="L9" s="14">
        <v>10889</v>
      </c>
      <c r="M9" s="14">
        <v>8157</v>
      </c>
      <c r="N9" s="14">
        <v>4978</v>
      </c>
      <c r="O9" s="12">
        <f aca="true" t="shared" si="2" ref="O9:O19">SUM(B9:N9)</f>
        <v>156707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18244</v>
      </c>
      <c r="C10" s="14">
        <f>+C9-C11</f>
        <v>19209</v>
      </c>
      <c r="D10" s="14">
        <f>+D9-D11</f>
        <v>12590</v>
      </c>
      <c r="E10" s="14">
        <f>+E9-E11</f>
        <v>2103</v>
      </c>
      <c r="F10" s="14">
        <f aca="true" t="shared" si="3" ref="F10:N10">+F9-F11</f>
        <v>10782</v>
      </c>
      <c r="G10" s="14">
        <f t="shared" si="3"/>
        <v>20304</v>
      </c>
      <c r="H10" s="14">
        <f>+H9-H11</f>
        <v>18369</v>
      </c>
      <c r="I10" s="14">
        <f>+I9-I11</f>
        <v>5345</v>
      </c>
      <c r="J10" s="14">
        <f>+J9-J11</f>
        <v>10428</v>
      </c>
      <c r="K10" s="14">
        <f>+K9-K11</f>
        <v>15309</v>
      </c>
      <c r="L10" s="14">
        <f>+L9-L11</f>
        <v>10889</v>
      </c>
      <c r="M10" s="14">
        <f t="shared" si="3"/>
        <v>8157</v>
      </c>
      <c r="N10" s="14">
        <f t="shared" si="3"/>
        <v>4978</v>
      </c>
      <c r="O10" s="12">
        <f t="shared" si="2"/>
        <v>156707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188596</v>
      </c>
      <c r="C12" s="14">
        <f>C13+C14+C15</f>
        <v>148263</v>
      </c>
      <c r="D12" s="14">
        <f>D13+D14+D15</f>
        <v>172012</v>
      </c>
      <c r="E12" s="14">
        <f>E13+E14+E15</f>
        <v>23219</v>
      </c>
      <c r="F12" s="14">
        <f aca="true" t="shared" si="4" ref="F12:N12">F13+F14+F15</f>
        <v>132122</v>
      </c>
      <c r="G12" s="14">
        <f t="shared" si="4"/>
        <v>216823</v>
      </c>
      <c r="H12" s="14">
        <f>H13+H14+H15</f>
        <v>140656</v>
      </c>
      <c r="I12" s="14">
        <f>I13+I14+I15</f>
        <v>42427</v>
      </c>
      <c r="J12" s="14">
        <f>J13+J14+J15</f>
        <v>165645</v>
      </c>
      <c r="K12" s="14">
        <f>K13+K14+K15</f>
        <v>122571</v>
      </c>
      <c r="L12" s="14">
        <f>L13+L14+L15</f>
        <v>134299</v>
      </c>
      <c r="M12" s="14">
        <f t="shared" si="4"/>
        <v>65922</v>
      </c>
      <c r="N12" s="14">
        <f t="shared" si="4"/>
        <v>40602</v>
      </c>
      <c r="O12" s="12">
        <f t="shared" si="2"/>
        <v>1593157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90484</v>
      </c>
      <c r="C13" s="14">
        <v>70927</v>
      </c>
      <c r="D13" s="14">
        <v>80455</v>
      </c>
      <c r="E13" s="14">
        <v>11222</v>
      </c>
      <c r="F13" s="14">
        <v>61460</v>
      </c>
      <c r="G13" s="14">
        <v>102300</v>
      </c>
      <c r="H13" s="14">
        <v>69250</v>
      </c>
      <c r="I13" s="14">
        <v>21291</v>
      </c>
      <c r="J13" s="14">
        <v>80878</v>
      </c>
      <c r="K13" s="14">
        <v>58467</v>
      </c>
      <c r="L13" s="14">
        <v>63347</v>
      </c>
      <c r="M13" s="14">
        <v>30624</v>
      </c>
      <c r="N13" s="14">
        <v>18685</v>
      </c>
      <c r="O13" s="12">
        <f t="shared" si="2"/>
        <v>759390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91841</v>
      </c>
      <c r="C14" s="14">
        <v>69035</v>
      </c>
      <c r="D14" s="14">
        <v>87123</v>
      </c>
      <c r="E14" s="14">
        <v>11016</v>
      </c>
      <c r="F14" s="14">
        <v>64654</v>
      </c>
      <c r="G14" s="14">
        <v>102830</v>
      </c>
      <c r="H14" s="14">
        <v>64950</v>
      </c>
      <c r="I14" s="14">
        <v>19249</v>
      </c>
      <c r="J14" s="14">
        <v>80370</v>
      </c>
      <c r="K14" s="14">
        <v>59291</v>
      </c>
      <c r="L14" s="14">
        <v>66978</v>
      </c>
      <c r="M14" s="14">
        <v>32723</v>
      </c>
      <c r="N14" s="14">
        <v>20691</v>
      </c>
      <c r="O14" s="12">
        <f t="shared" si="2"/>
        <v>770751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6271</v>
      </c>
      <c r="C15" s="14">
        <v>8301</v>
      </c>
      <c r="D15" s="14">
        <v>4434</v>
      </c>
      <c r="E15" s="14">
        <v>981</v>
      </c>
      <c r="F15" s="14">
        <v>6008</v>
      </c>
      <c r="G15" s="14">
        <v>11693</v>
      </c>
      <c r="H15" s="14">
        <v>6456</v>
      </c>
      <c r="I15" s="14">
        <v>1887</v>
      </c>
      <c r="J15" s="14">
        <v>4397</v>
      </c>
      <c r="K15" s="14">
        <v>4813</v>
      </c>
      <c r="L15" s="14">
        <v>3974</v>
      </c>
      <c r="M15" s="14">
        <v>2575</v>
      </c>
      <c r="N15" s="14">
        <v>1226</v>
      </c>
      <c r="O15" s="12">
        <f t="shared" si="2"/>
        <v>63016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10371</v>
      </c>
      <c r="C16" s="14">
        <f>C17+C18+C19</f>
        <v>8045</v>
      </c>
      <c r="D16" s="14">
        <f>D17+D18+D19</f>
        <v>8052</v>
      </c>
      <c r="E16" s="14">
        <f>E17+E18+E19</f>
        <v>1183</v>
      </c>
      <c r="F16" s="14">
        <f aca="true" t="shared" si="5" ref="F16:N16">F17+F18+F19</f>
        <v>7201</v>
      </c>
      <c r="G16" s="14">
        <f t="shared" si="5"/>
        <v>12988</v>
      </c>
      <c r="H16" s="14">
        <f>H17+H18+H19</f>
        <v>7579</v>
      </c>
      <c r="I16" s="14">
        <f>I17+I18+I19</f>
        <v>2192</v>
      </c>
      <c r="J16" s="14">
        <f>J17+J18+J19</f>
        <v>9938</v>
      </c>
      <c r="K16" s="14">
        <f>K17+K18+K19</f>
        <v>6840</v>
      </c>
      <c r="L16" s="14">
        <f>L17+L18+L19</f>
        <v>8497</v>
      </c>
      <c r="M16" s="14">
        <f t="shared" si="5"/>
        <v>3481</v>
      </c>
      <c r="N16" s="14">
        <f t="shared" si="5"/>
        <v>1732</v>
      </c>
      <c r="O16" s="12">
        <f t="shared" si="2"/>
        <v>88099</v>
      </c>
    </row>
    <row r="17" spans="1:26" ht="18.75" customHeight="1">
      <c r="A17" s="15" t="s">
        <v>16</v>
      </c>
      <c r="B17" s="14">
        <v>10240</v>
      </c>
      <c r="C17" s="14">
        <v>7979</v>
      </c>
      <c r="D17" s="14">
        <v>7963</v>
      </c>
      <c r="E17" s="14">
        <v>1175</v>
      </c>
      <c r="F17" s="14">
        <v>7143</v>
      </c>
      <c r="G17" s="14">
        <v>12877</v>
      </c>
      <c r="H17" s="14">
        <v>7512</v>
      </c>
      <c r="I17" s="14">
        <v>2167</v>
      </c>
      <c r="J17" s="14">
        <v>9853</v>
      </c>
      <c r="K17" s="14">
        <v>6741</v>
      </c>
      <c r="L17" s="14">
        <v>8394</v>
      </c>
      <c r="M17" s="14">
        <v>3450</v>
      </c>
      <c r="N17" s="14">
        <v>1704</v>
      </c>
      <c r="O17" s="12">
        <f t="shared" si="2"/>
        <v>87198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106</v>
      </c>
      <c r="C18" s="14">
        <v>57</v>
      </c>
      <c r="D18" s="14">
        <v>81</v>
      </c>
      <c r="E18" s="14">
        <v>5</v>
      </c>
      <c r="F18" s="14">
        <v>55</v>
      </c>
      <c r="G18" s="14">
        <v>104</v>
      </c>
      <c r="H18" s="14">
        <v>58</v>
      </c>
      <c r="I18" s="14">
        <v>21</v>
      </c>
      <c r="J18" s="14">
        <v>74</v>
      </c>
      <c r="K18" s="14">
        <v>96</v>
      </c>
      <c r="L18" s="14">
        <v>96</v>
      </c>
      <c r="M18" s="14">
        <v>28</v>
      </c>
      <c r="N18" s="14">
        <v>26</v>
      </c>
      <c r="O18" s="12">
        <f t="shared" si="2"/>
        <v>807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25</v>
      </c>
      <c r="C19" s="14">
        <v>9</v>
      </c>
      <c r="D19" s="14">
        <v>8</v>
      </c>
      <c r="E19" s="14">
        <v>3</v>
      </c>
      <c r="F19" s="14">
        <v>3</v>
      </c>
      <c r="G19" s="14">
        <v>7</v>
      </c>
      <c r="H19" s="14">
        <v>9</v>
      </c>
      <c r="I19" s="14">
        <v>4</v>
      </c>
      <c r="J19" s="14">
        <v>11</v>
      </c>
      <c r="K19" s="14">
        <v>3</v>
      </c>
      <c r="L19" s="14">
        <v>7</v>
      </c>
      <c r="M19" s="14">
        <v>3</v>
      </c>
      <c r="N19" s="14">
        <v>2</v>
      </c>
      <c r="O19" s="12">
        <f t="shared" si="2"/>
        <v>94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139268</v>
      </c>
      <c r="C20" s="18">
        <f>C21+C22+C23</f>
        <v>87599</v>
      </c>
      <c r="D20" s="18">
        <f>D21+D22+D23</f>
        <v>82144</v>
      </c>
      <c r="E20" s="18">
        <f>E21+E22+E23</f>
        <v>12434</v>
      </c>
      <c r="F20" s="18">
        <f aca="true" t="shared" si="6" ref="F20:N20">F21+F22+F23</f>
        <v>70942</v>
      </c>
      <c r="G20" s="18">
        <f t="shared" si="6"/>
        <v>115487</v>
      </c>
      <c r="H20" s="18">
        <f>H21+H22+H23</f>
        <v>92500</v>
      </c>
      <c r="I20" s="18">
        <f>I21+I22+I23</f>
        <v>25301</v>
      </c>
      <c r="J20" s="18">
        <f>J21+J22+J23</f>
        <v>103282</v>
      </c>
      <c r="K20" s="18">
        <f>K21+K22+K23</f>
        <v>75780</v>
      </c>
      <c r="L20" s="18">
        <f>L21+L22+L23</f>
        <v>106572</v>
      </c>
      <c r="M20" s="18">
        <f t="shared" si="6"/>
        <v>43601</v>
      </c>
      <c r="N20" s="18">
        <f t="shared" si="6"/>
        <v>24527</v>
      </c>
      <c r="O20" s="12">
        <f aca="true" t="shared" si="7" ref="O20:O26">SUM(B20:N20)</f>
        <v>979437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72334</v>
      </c>
      <c r="C21" s="14">
        <v>47942</v>
      </c>
      <c r="D21" s="14">
        <v>42603</v>
      </c>
      <c r="E21" s="14">
        <v>6930</v>
      </c>
      <c r="F21" s="14">
        <v>37347</v>
      </c>
      <c r="G21" s="14">
        <v>61696</v>
      </c>
      <c r="H21" s="14">
        <v>51614</v>
      </c>
      <c r="I21" s="14">
        <v>14474</v>
      </c>
      <c r="J21" s="14">
        <v>55664</v>
      </c>
      <c r="K21" s="14">
        <v>40356</v>
      </c>
      <c r="L21" s="14">
        <v>55290</v>
      </c>
      <c r="M21" s="14">
        <v>22673</v>
      </c>
      <c r="N21" s="14">
        <v>12669</v>
      </c>
      <c r="O21" s="12">
        <f t="shared" si="7"/>
        <v>521592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63814</v>
      </c>
      <c r="C22" s="14">
        <v>36783</v>
      </c>
      <c r="D22" s="14">
        <v>37918</v>
      </c>
      <c r="E22" s="14">
        <v>5121</v>
      </c>
      <c r="F22" s="14">
        <v>31423</v>
      </c>
      <c r="G22" s="14">
        <v>49875</v>
      </c>
      <c r="H22" s="14">
        <v>38629</v>
      </c>
      <c r="I22" s="14">
        <v>10232</v>
      </c>
      <c r="J22" s="14">
        <v>45295</v>
      </c>
      <c r="K22" s="14">
        <v>33507</v>
      </c>
      <c r="L22" s="14">
        <v>49117</v>
      </c>
      <c r="M22" s="14">
        <v>19784</v>
      </c>
      <c r="N22" s="14">
        <v>11304</v>
      </c>
      <c r="O22" s="12">
        <f t="shared" si="7"/>
        <v>432802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3120</v>
      </c>
      <c r="C23" s="14">
        <v>2874</v>
      </c>
      <c r="D23" s="14">
        <v>1623</v>
      </c>
      <c r="E23" s="14">
        <v>383</v>
      </c>
      <c r="F23" s="14">
        <v>2172</v>
      </c>
      <c r="G23" s="14">
        <v>3916</v>
      </c>
      <c r="H23" s="14">
        <v>2257</v>
      </c>
      <c r="I23" s="14">
        <v>595</v>
      </c>
      <c r="J23" s="14">
        <v>2323</v>
      </c>
      <c r="K23" s="14">
        <v>1917</v>
      </c>
      <c r="L23" s="14">
        <v>2165</v>
      </c>
      <c r="M23" s="14">
        <v>1144</v>
      </c>
      <c r="N23" s="14">
        <v>554</v>
      </c>
      <c r="O23" s="12">
        <f t="shared" si="7"/>
        <v>25043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161610</v>
      </c>
      <c r="C24" s="14">
        <f>C25+C26</f>
        <v>125847</v>
      </c>
      <c r="D24" s="14">
        <f>D25+D26</f>
        <v>117791</v>
      </c>
      <c r="E24" s="14">
        <f>E25+E26</f>
        <v>20788</v>
      </c>
      <c r="F24" s="14">
        <f aca="true" t="shared" si="8" ref="F24:N24">F25+F26</f>
        <v>110739</v>
      </c>
      <c r="G24" s="14">
        <f t="shared" si="8"/>
        <v>172008</v>
      </c>
      <c r="H24" s="14">
        <f>H25+H26</f>
        <v>112458</v>
      </c>
      <c r="I24" s="14">
        <f>I25+I26</f>
        <v>29597</v>
      </c>
      <c r="J24" s="14">
        <f>J25+J26</f>
        <v>111303</v>
      </c>
      <c r="K24" s="14">
        <f>K25+K26</f>
        <v>93668</v>
      </c>
      <c r="L24" s="14">
        <f>L25+L26</f>
        <v>97401</v>
      </c>
      <c r="M24" s="14">
        <f t="shared" si="8"/>
        <v>34527</v>
      </c>
      <c r="N24" s="14">
        <f t="shared" si="8"/>
        <v>19956</v>
      </c>
      <c r="O24" s="12">
        <f t="shared" si="7"/>
        <v>1207693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74141</v>
      </c>
      <c r="C25" s="14">
        <v>65020</v>
      </c>
      <c r="D25" s="14">
        <v>59696</v>
      </c>
      <c r="E25" s="14">
        <v>11590</v>
      </c>
      <c r="F25" s="14">
        <v>56303</v>
      </c>
      <c r="G25" s="14">
        <v>93730</v>
      </c>
      <c r="H25" s="14">
        <v>61986</v>
      </c>
      <c r="I25" s="14">
        <v>17651</v>
      </c>
      <c r="J25" s="14">
        <v>52676</v>
      </c>
      <c r="K25" s="14">
        <v>49337</v>
      </c>
      <c r="L25" s="14">
        <v>46114</v>
      </c>
      <c r="M25" s="14">
        <v>16445</v>
      </c>
      <c r="N25" s="14">
        <v>8545</v>
      </c>
      <c r="O25" s="12">
        <f t="shared" si="7"/>
        <v>613234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87469</v>
      </c>
      <c r="C26" s="14">
        <v>60827</v>
      </c>
      <c r="D26" s="14">
        <v>58095</v>
      </c>
      <c r="E26" s="14">
        <v>9198</v>
      </c>
      <c r="F26" s="14">
        <v>54436</v>
      </c>
      <c r="G26" s="14">
        <v>78278</v>
      </c>
      <c r="H26" s="14">
        <v>50472</v>
      </c>
      <c r="I26" s="14">
        <v>11946</v>
      </c>
      <c r="J26" s="14">
        <v>58627</v>
      </c>
      <c r="K26" s="14">
        <v>44331</v>
      </c>
      <c r="L26" s="14">
        <v>51287</v>
      </c>
      <c r="M26" s="14">
        <v>18082</v>
      </c>
      <c r="N26" s="14">
        <v>11411</v>
      </c>
      <c r="O26" s="12">
        <f t="shared" si="7"/>
        <v>594459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1091294.3166659402</v>
      </c>
      <c r="C36" s="60">
        <f aca="true" t="shared" si="11" ref="C36:N36">C37+C38+C39+C40</f>
        <v>860007.1468715001</v>
      </c>
      <c r="D36" s="60">
        <f t="shared" si="11"/>
        <v>743603.91047945</v>
      </c>
      <c r="E36" s="60">
        <f t="shared" si="11"/>
        <v>165583.4894768</v>
      </c>
      <c r="F36" s="60">
        <f t="shared" si="11"/>
        <v>726613.8930012999</v>
      </c>
      <c r="G36" s="60">
        <f t="shared" si="11"/>
        <v>934023.5480000001</v>
      </c>
      <c r="H36" s="60">
        <f t="shared" si="11"/>
        <v>780493.8661999999</v>
      </c>
      <c r="I36" s="60">
        <f>I37+I38+I39+I40</f>
        <v>224294.04837240002</v>
      </c>
      <c r="J36" s="60">
        <f>J37+J38+J39+J40</f>
        <v>830004.5238327999</v>
      </c>
      <c r="K36" s="60">
        <f>K37+K38+K39+K40</f>
        <v>761210.4159623999</v>
      </c>
      <c r="L36" s="60">
        <f>L37+L38+L39+L40</f>
        <v>833521.1332620799</v>
      </c>
      <c r="M36" s="60">
        <f t="shared" si="11"/>
        <v>454190.74407384</v>
      </c>
      <c r="N36" s="60">
        <f t="shared" si="11"/>
        <v>230847.1369152</v>
      </c>
      <c r="O36" s="60">
        <f>O37+O38+O39+O40</f>
        <v>8635688.17311371</v>
      </c>
    </row>
    <row r="37" spans="1:15" ht="18.75" customHeight="1">
      <c r="A37" s="57" t="s">
        <v>50</v>
      </c>
      <c r="B37" s="54">
        <f aca="true" t="shared" si="12" ref="B37:N37">B29*B7</f>
        <v>1086588.0597</v>
      </c>
      <c r="C37" s="54">
        <f t="shared" si="12"/>
        <v>855874.1852000001</v>
      </c>
      <c r="D37" s="54">
        <f t="shared" si="12"/>
        <v>733434.7698</v>
      </c>
      <c r="E37" s="54">
        <f t="shared" si="12"/>
        <v>165312.39059999998</v>
      </c>
      <c r="F37" s="54">
        <f t="shared" si="12"/>
        <v>723724.8017999999</v>
      </c>
      <c r="G37" s="54">
        <f t="shared" si="12"/>
        <v>930011.539</v>
      </c>
      <c r="H37" s="54">
        <f t="shared" si="12"/>
        <v>776824.6734</v>
      </c>
      <c r="I37" s="54">
        <f>I29*I7</f>
        <v>224226.41460000002</v>
      </c>
      <c r="J37" s="54">
        <f>J29*J7</f>
        <v>822824.1839999999</v>
      </c>
      <c r="K37" s="54">
        <f>K29*K7</f>
        <v>757584.7152</v>
      </c>
      <c r="L37" s="54">
        <f>L29*L7</f>
        <v>826261.5116</v>
      </c>
      <c r="M37" s="54">
        <f t="shared" si="12"/>
        <v>451728.732</v>
      </c>
      <c r="N37" s="54">
        <f t="shared" si="12"/>
        <v>230800.1685</v>
      </c>
      <c r="O37" s="56">
        <f>SUM(B37:N37)</f>
        <v>8585196.145399999</v>
      </c>
    </row>
    <row r="38" spans="1:15" ht="18.75" customHeight="1">
      <c r="A38" s="57" t="s">
        <v>51</v>
      </c>
      <c r="B38" s="54">
        <f aca="true" t="shared" si="13" ref="B38:N38">B30*B7</f>
        <v>-3209.3230340600003</v>
      </c>
      <c r="C38" s="54">
        <f t="shared" si="13"/>
        <v>-2283.0183285</v>
      </c>
      <c r="D38" s="54">
        <f t="shared" si="13"/>
        <v>-2178.84932055</v>
      </c>
      <c r="E38" s="54">
        <f t="shared" si="13"/>
        <v>-375.1811232</v>
      </c>
      <c r="F38" s="54">
        <f t="shared" si="13"/>
        <v>-2109.4787987</v>
      </c>
      <c r="G38" s="54">
        <f t="shared" si="13"/>
        <v>-2741.811</v>
      </c>
      <c r="H38" s="54">
        <f t="shared" si="13"/>
        <v>-2080.7472</v>
      </c>
      <c r="I38" s="54">
        <f>I30*I7</f>
        <v>-587.2062276</v>
      </c>
      <c r="J38" s="54">
        <f>J30*J7</f>
        <v>-2278.6701672</v>
      </c>
      <c r="K38" s="54">
        <f>K30*K7</f>
        <v>-1999.8992376</v>
      </c>
      <c r="L38" s="54">
        <f>L30*L7</f>
        <v>-2235.44833792</v>
      </c>
      <c r="M38" s="54">
        <f t="shared" si="13"/>
        <v>-1147.19792616</v>
      </c>
      <c r="N38" s="54">
        <f t="shared" si="13"/>
        <v>-672.0715848</v>
      </c>
      <c r="O38" s="25">
        <f>SUM(B38:N38)</f>
        <v>-23898.90228629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4658.5</v>
      </c>
      <c r="C40" s="54">
        <v>4023.46</v>
      </c>
      <c r="D40" s="54">
        <v>10186.59</v>
      </c>
      <c r="E40" s="54">
        <v>0</v>
      </c>
      <c r="F40" s="54">
        <v>2837.17</v>
      </c>
      <c r="G40" s="54">
        <v>4091.66</v>
      </c>
      <c r="H40" s="54">
        <v>3507.22</v>
      </c>
      <c r="I40" s="54">
        <v>0</v>
      </c>
      <c r="J40" s="54">
        <v>6912.41</v>
      </c>
      <c r="K40" s="54">
        <v>3507</v>
      </c>
      <c r="L40" s="54">
        <v>6892.83</v>
      </c>
      <c r="M40" s="54">
        <v>2338.05</v>
      </c>
      <c r="N40" s="54">
        <v>0</v>
      </c>
      <c r="O40" s="56">
        <f>SUM(B40:N40)</f>
        <v>48954.89000000001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-72976</v>
      </c>
      <c r="C42" s="25">
        <f aca="true" t="shared" si="15" ref="C42:N42">+C43+C46+C58+C59</f>
        <v>-76836</v>
      </c>
      <c r="D42" s="25">
        <f t="shared" si="15"/>
        <v>-50860</v>
      </c>
      <c r="E42" s="25">
        <f t="shared" si="15"/>
        <v>-8412</v>
      </c>
      <c r="F42" s="25">
        <f t="shared" si="15"/>
        <v>-44996</v>
      </c>
      <c r="G42" s="25">
        <f t="shared" si="15"/>
        <v>-81716</v>
      </c>
      <c r="H42" s="25">
        <f t="shared" si="15"/>
        <v>-73476</v>
      </c>
      <c r="I42" s="25">
        <f>+I43+I46+I58+I59</f>
        <v>-22380</v>
      </c>
      <c r="J42" s="25">
        <f>+J43+J46+J58+J59</f>
        <v>-41712</v>
      </c>
      <c r="K42" s="25">
        <f>+K43+K46+K58+K59</f>
        <v>-61236</v>
      </c>
      <c r="L42" s="25">
        <f>+L43+L46+L58+L59</f>
        <v>-43556</v>
      </c>
      <c r="M42" s="25">
        <f t="shared" si="15"/>
        <v>-32628</v>
      </c>
      <c r="N42" s="25">
        <f t="shared" si="15"/>
        <v>-19912</v>
      </c>
      <c r="O42" s="25">
        <f>+O43+O46+O58+O59</f>
        <v>-630696</v>
      </c>
    </row>
    <row r="43" spans="1:15" ht="18.75" customHeight="1">
      <c r="A43" s="17" t="s">
        <v>55</v>
      </c>
      <c r="B43" s="26">
        <f>B44+B45</f>
        <v>-72976</v>
      </c>
      <c r="C43" s="26">
        <f>C44+C45</f>
        <v>-76836</v>
      </c>
      <c r="D43" s="26">
        <f>D44+D45</f>
        <v>-50360</v>
      </c>
      <c r="E43" s="26">
        <f>E44+E45</f>
        <v>-8412</v>
      </c>
      <c r="F43" s="26">
        <f aca="true" t="shared" si="16" ref="F43:N43">F44+F45</f>
        <v>-43128</v>
      </c>
      <c r="G43" s="26">
        <f t="shared" si="16"/>
        <v>-81216</v>
      </c>
      <c r="H43" s="26">
        <f t="shared" si="16"/>
        <v>-73476</v>
      </c>
      <c r="I43" s="26">
        <f>I44+I45</f>
        <v>-21380</v>
      </c>
      <c r="J43" s="26">
        <f>J44+J45</f>
        <v>-41712</v>
      </c>
      <c r="K43" s="26">
        <f>K44+K45</f>
        <v>-61236</v>
      </c>
      <c r="L43" s="26">
        <f>L44+L45</f>
        <v>-43556</v>
      </c>
      <c r="M43" s="26">
        <f t="shared" si="16"/>
        <v>-32628</v>
      </c>
      <c r="N43" s="26">
        <f t="shared" si="16"/>
        <v>-19912</v>
      </c>
      <c r="O43" s="25">
        <f aca="true" t="shared" si="17" ref="O43:O59">SUM(B43:N43)</f>
        <v>-626828</v>
      </c>
    </row>
    <row r="44" spans="1:26" ht="18.75" customHeight="1">
      <c r="A44" s="13" t="s">
        <v>56</v>
      </c>
      <c r="B44" s="20">
        <f>ROUND(-B9*$D$3,2)</f>
        <v>-72976</v>
      </c>
      <c r="C44" s="20">
        <f>ROUND(-C9*$D$3,2)</f>
        <v>-76836</v>
      </c>
      <c r="D44" s="20">
        <f>ROUND(-D9*$D$3,2)</f>
        <v>-50360</v>
      </c>
      <c r="E44" s="20">
        <f>ROUND(-E9*$D$3,2)</f>
        <v>-8412</v>
      </c>
      <c r="F44" s="20">
        <f aca="true" t="shared" si="18" ref="F44:N44">ROUND(-F9*$D$3,2)</f>
        <v>-43128</v>
      </c>
      <c r="G44" s="20">
        <f t="shared" si="18"/>
        <v>-81216</v>
      </c>
      <c r="H44" s="20">
        <f t="shared" si="18"/>
        <v>-73476</v>
      </c>
      <c r="I44" s="20">
        <f>ROUND(-I9*$D$3,2)</f>
        <v>-21380</v>
      </c>
      <c r="J44" s="20">
        <f>ROUND(-J9*$D$3,2)</f>
        <v>-41712</v>
      </c>
      <c r="K44" s="20">
        <f>ROUND(-K9*$D$3,2)</f>
        <v>-61236</v>
      </c>
      <c r="L44" s="20">
        <f>ROUND(-L9*$D$3,2)</f>
        <v>-43556</v>
      </c>
      <c r="M44" s="20">
        <f t="shared" si="18"/>
        <v>-32628</v>
      </c>
      <c r="N44" s="20">
        <f t="shared" si="18"/>
        <v>-19912</v>
      </c>
      <c r="O44" s="46">
        <f t="shared" si="17"/>
        <v>-626828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0</v>
      </c>
      <c r="F46" s="26">
        <f t="shared" si="20"/>
        <v>-1868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-3868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-1368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-1368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1018318.3166659402</v>
      </c>
      <c r="C61" s="29">
        <f t="shared" si="21"/>
        <v>783171.1468715001</v>
      </c>
      <c r="D61" s="29">
        <f t="shared" si="21"/>
        <v>692743.91047945</v>
      </c>
      <c r="E61" s="29">
        <f t="shared" si="21"/>
        <v>157171.4894768</v>
      </c>
      <c r="F61" s="29">
        <f t="shared" si="21"/>
        <v>681617.8930012999</v>
      </c>
      <c r="G61" s="29">
        <f t="shared" si="21"/>
        <v>852307.5480000001</v>
      </c>
      <c r="H61" s="29">
        <f t="shared" si="21"/>
        <v>707017.8661999999</v>
      </c>
      <c r="I61" s="29">
        <f t="shared" si="21"/>
        <v>201914.04837240002</v>
      </c>
      <c r="J61" s="29">
        <f>+J36+J42</f>
        <v>788292.5238327999</v>
      </c>
      <c r="K61" s="29">
        <f>+K36+K42</f>
        <v>699974.4159623999</v>
      </c>
      <c r="L61" s="29">
        <f>+L36+L42</f>
        <v>789965.1332620799</v>
      </c>
      <c r="M61" s="29">
        <f t="shared" si="21"/>
        <v>421562.74407384</v>
      </c>
      <c r="N61" s="29">
        <f t="shared" si="21"/>
        <v>210935.1369152</v>
      </c>
      <c r="O61" s="29">
        <f>SUM(B61:N61)</f>
        <v>8004992.17311371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1018318.31</v>
      </c>
      <c r="C64" s="36">
        <f aca="true" t="shared" si="22" ref="C64:N64">SUM(C65:C78)</f>
        <v>783171.15</v>
      </c>
      <c r="D64" s="36">
        <f t="shared" si="22"/>
        <v>692743.91</v>
      </c>
      <c r="E64" s="36">
        <f t="shared" si="22"/>
        <v>157171.49</v>
      </c>
      <c r="F64" s="36">
        <f t="shared" si="22"/>
        <v>681617.89</v>
      </c>
      <c r="G64" s="36">
        <f t="shared" si="22"/>
        <v>852307.55</v>
      </c>
      <c r="H64" s="36">
        <f t="shared" si="22"/>
        <v>707017.87</v>
      </c>
      <c r="I64" s="36">
        <f t="shared" si="22"/>
        <v>201914.04</v>
      </c>
      <c r="J64" s="36">
        <f t="shared" si="22"/>
        <v>788292.53</v>
      </c>
      <c r="K64" s="36">
        <f t="shared" si="22"/>
        <v>699974.42</v>
      </c>
      <c r="L64" s="36">
        <f t="shared" si="22"/>
        <v>789965.13</v>
      </c>
      <c r="M64" s="36">
        <f t="shared" si="22"/>
        <v>421562.74</v>
      </c>
      <c r="N64" s="36">
        <f t="shared" si="22"/>
        <v>210935.14</v>
      </c>
      <c r="O64" s="29">
        <f>SUM(O65:O78)</f>
        <v>8004992.170000001</v>
      </c>
    </row>
    <row r="65" spans="1:16" ht="18.75" customHeight="1">
      <c r="A65" s="17" t="s">
        <v>70</v>
      </c>
      <c r="B65" s="36">
        <v>197900.52</v>
      </c>
      <c r="C65" s="36">
        <v>224884.5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422785.02</v>
      </c>
      <c r="P65"/>
    </row>
    <row r="66" spans="1:16" ht="18.75" customHeight="1">
      <c r="A66" s="17" t="s">
        <v>71</v>
      </c>
      <c r="B66" s="36">
        <v>820417.79</v>
      </c>
      <c r="C66" s="36">
        <v>558286.65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1378704.44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692743.91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692743.91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157171.49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157171.49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681617.89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681617.89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852307.55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852307.55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707017.87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707017.87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201914.04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201914.04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788292.53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788292.53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699974.42</v>
      </c>
      <c r="L74" s="35">
        <v>0</v>
      </c>
      <c r="M74" s="35">
        <v>0</v>
      </c>
      <c r="N74" s="35">
        <v>0</v>
      </c>
      <c r="O74" s="29">
        <f t="shared" si="23"/>
        <v>699974.42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789965.13</v>
      </c>
      <c r="M75" s="35">
        <v>0</v>
      </c>
      <c r="N75" s="61">
        <v>0</v>
      </c>
      <c r="O75" s="26">
        <f t="shared" si="23"/>
        <v>789965.13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421562.74</v>
      </c>
      <c r="N76" s="35">
        <v>0</v>
      </c>
      <c r="O76" s="29">
        <f t="shared" si="23"/>
        <v>421562.74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210935.14</v>
      </c>
      <c r="O77" s="26">
        <f t="shared" si="23"/>
        <v>210935.14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2.3412093298350656</v>
      </c>
      <c r="C82" s="44">
        <v>2.505093313421919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2.0466922122069846</v>
      </c>
      <c r="C83" s="44">
        <v>2.0975410884358423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1.868155553210737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2.7723389669127863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2.1814564900306217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1.7297518424136455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2.0911359240180643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2.138944978852206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2.0546688280282375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2.4117778257569196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2.311225537418651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2.902296221120703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2.514811666378343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2018-04-23T16:34:36Z</dcterms:modified>
  <cp:category/>
  <cp:version/>
  <cp:contentType/>
  <cp:contentStatus/>
</cp:coreProperties>
</file>