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<sst xmlns="http://schemas.openxmlformats.org/spreadsheetml/2006/main" count="112" uniqueCount="110">
  <si>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</si>
  <si>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</si>
  <si>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</si>
  <si>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</si>
  <si>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</si>
  <si>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</si>
  <si>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</si>
  <si>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</si>
  <si>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</si>
  <si>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</si>
  <si>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</si>
  <si>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</si>
  <si>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</si>
  <si>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</si>
  <si>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</si>
  <si>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</si>
  <si>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</si>
  <si>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</si>
  <si>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</si>
  <si>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</si>
  <si>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</si>
  <si>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</si>
  <si>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</si>
  <si>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</si>
  <si>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</si>
  <si>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</si>
  <si>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</si>
  <si>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</si>
  <si>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</si>
  <si>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</si>
  <si>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</si>
  <si>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</si>
  <si>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</si>
  <si>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</si>
  <si>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</si>
  <si>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</si>
  <si>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</si>
  <si>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</si>
  <si>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</si>
  <si>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</si>
  <si>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</si>
  <si>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</si>
  <si>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</si>
  <si>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</si>
  <si>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</si>
  <si>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</si>
  <si>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</si>
  <si>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</si>
  <si>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</si>
  <si>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</si>
  <si>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</si>
  <si>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</si>
  <si>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</si>
  <si>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</si>
  <si>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</si>
  <si>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</si>
  <si>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</si>
  <si>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</si>
  <si>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</si>
  <si>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</si>
  <si>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</si>
  <si>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</si>
  <si>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</si>
  <si>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</si>
  <si>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</si>
  <si>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</si>
  <si>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</si>
  <si>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</si>
  <si>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</si>
  <si>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</si>
  <si>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</si>
  <si>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</si>
  <si>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</si>
  <si>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</si>
  <si>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</si>
  <si>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</si>
  <si>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</si>
  <si>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</si>
  <si>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</si>
  <si>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</si>
  <si>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</si>
  <si>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</si>
  <si>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</si>
  <si>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</si>
  <si>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</si>
  <si>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</si>
  <si>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</si>
  <si>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</si>
  <si>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</si>
  <si>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</si>
  <si>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</si>
  <si>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</si>
  <si>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</si>
  <si>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</si>
  <si>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</si>
  <si>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</si>
  <si>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</si>
  <si>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</si>
  <si>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</si>
  <si>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</si>
  <si>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</si>
  <si>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</si>
  <si>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</si>
  <si>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</si>
  <si>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</si>
  <si>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</si>
  <si>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</si>
  <si>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</si>
  <si>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</si>
  <si>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16/04/18 - VENCIMENTO 23/04/18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</si>
</sst>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488029</v>
      </c>
      <c r="C7" s="10">
        <f>C8+C20+C24</f>
        <v>375479</v>
      </c>
      <c r="D7" s="10">
        <f>D8+D20+D24</f>
        <v>376651</v>
      </c>
      <c r="E7" s="10">
        <f>E8+E20+E24</f>
        <v>54987</v>
      </c>
      <c r="F7" s="10">
        <f aca="true" t="shared" si="0" ref="F7:N7">F8+F20+F24</f>
        <v>322661</v>
      </c>
      <c r="G7" s="10">
        <f t="shared" si="0"/>
        <v>515592</v>
      </c>
      <c r="H7" s="10">
        <f>H8+H20+H24</f>
        <v>359600</v>
      </c>
      <c r="I7" s="10">
        <f>I8+I20+I24</f>
        <v>102325</v>
      </c>
      <c r="J7" s="10">
        <f>J8+J20+J24</f>
        <v>385195</v>
      </c>
      <c r="K7" s="10">
        <f>K8+K20+K24</f>
        <v>305383</v>
      </c>
      <c r="L7" s="10">
        <f>L8+L20+L24</f>
        <v>338440</v>
      </c>
      <c r="M7" s="10">
        <f t="shared" si="0"/>
        <v>152247</v>
      </c>
      <c r="N7" s="10">
        <f t="shared" si="0"/>
        <v>90972</v>
      </c>
      <c r="O7" s="10">
        <f>+O8+O20+O24</f>
        <v>3867561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206414</v>
      </c>
      <c r="C8" s="12">
        <f>+C9+C12+C16</f>
        <v>170802</v>
      </c>
      <c r="D8" s="12">
        <f>+D9+D12+D16</f>
        <v>186472</v>
      </c>
      <c r="E8" s="12">
        <f>+E9+E12+E16</f>
        <v>24468</v>
      </c>
      <c r="F8" s="12">
        <f aca="true" t="shared" si="1" ref="F8:N8">+F9+F12+F16</f>
        <v>147328</v>
      </c>
      <c r="G8" s="12">
        <f t="shared" si="1"/>
        <v>240763</v>
      </c>
      <c r="H8" s="12">
        <f>+H9+H12+H16</f>
        <v>162214</v>
      </c>
      <c r="I8" s="12">
        <f>+I9+I12+I16</f>
        <v>48417</v>
      </c>
      <c r="J8" s="12">
        <f>+J9+J12+J16</f>
        <v>181964</v>
      </c>
      <c r="K8" s="12">
        <f>+K9+K12+K16</f>
        <v>142268</v>
      </c>
      <c r="L8" s="12">
        <f>+L9+L12+L16</f>
        <v>148225</v>
      </c>
      <c r="M8" s="12">
        <f t="shared" si="1"/>
        <v>76393</v>
      </c>
      <c r="N8" s="12">
        <f t="shared" si="1"/>
        <v>47153</v>
      </c>
      <c r="O8" s="12">
        <f>SUM(B8:N8)</f>
        <v>1782881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19262</v>
      </c>
      <c r="C9" s="14">
        <v>20687</v>
      </c>
      <c r="D9" s="14">
        <v>14266</v>
      </c>
      <c r="E9" s="14">
        <v>2271</v>
      </c>
      <c r="F9" s="14">
        <v>12106</v>
      </c>
      <c r="G9" s="14">
        <v>21759</v>
      </c>
      <c r="H9" s="14">
        <v>19365</v>
      </c>
      <c r="I9" s="14">
        <v>5684</v>
      </c>
      <c r="J9" s="14">
        <v>11741</v>
      </c>
      <c r="K9" s="14">
        <v>16320</v>
      </c>
      <c r="L9" s="14">
        <v>11851</v>
      </c>
      <c r="M9" s="14">
        <v>8768</v>
      </c>
      <c r="N9" s="14">
        <v>5395</v>
      </c>
      <c r="O9" s="12">
        <f aca="true" t="shared" si="2" ref="O9:O19">SUM(B9:N9)</f>
        <v>169475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19262</v>
      </c>
      <c r="C10" s="14">
        <f>+C9-C11</f>
        <v>20687</v>
      </c>
      <c r="D10" s="14">
        <f>+D9-D11</f>
        <v>14266</v>
      </c>
      <c r="E10" s="14">
        <f>+E9-E11</f>
        <v>2271</v>
      </c>
      <c r="F10" s="14">
        <f aca="true" t="shared" si="3" ref="F10:N10">+F9-F11</f>
        <v>12106</v>
      </c>
      <c r="G10" s="14">
        <f t="shared" si="3"/>
        <v>21759</v>
      </c>
      <c r="H10" s="14">
        <f>+H9-H11</f>
        <v>19365</v>
      </c>
      <c r="I10" s="14">
        <f>+I9-I11</f>
        <v>5684</v>
      </c>
      <c r="J10" s="14">
        <f>+J9-J11</f>
        <v>11741</v>
      </c>
      <c r="K10" s="14">
        <f>+K9-K11</f>
        <v>16320</v>
      </c>
      <c r="L10" s="14">
        <f>+L9-L11</f>
        <v>11851</v>
      </c>
      <c r="M10" s="14">
        <f t="shared" si="3"/>
        <v>8768</v>
      </c>
      <c r="N10" s="14">
        <f t="shared" si="3"/>
        <v>5395</v>
      </c>
      <c r="O10" s="12">
        <f t="shared" si="2"/>
        <v>169475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177145</v>
      </c>
      <c r="C12" s="14">
        <f>C13+C14+C15</f>
        <v>142240</v>
      </c>
      <c r="D12" s="14">
        <f>D13+D14+D15</f>
        <v>164349</v>
      </c>
      <c r="E12" s="14">
        <f>E13+E14+E15</f>
        <v>21110</v>
      </c>
      <c r="F12" s="14">
        <f aca="true" t="shared" si="4" ref="F12:N12">F13+F14+F15</f>
        <v>128185</v>
      </c>
      <c r="G12" s="14">
        <f t="shared" si="4"/>
        <v>206634</v>
      </c>
      <c r="H12" s="14">
        <f>H13+H14+H15</f>
        <v>135402</v>
      </c>
      <c r="I12" s="14">
        <f>I13+I14+I15</f>
        <v>40607</v>
      </c>
      <c r="J12" s="14">
        <f>J13+J14+J15</f>
        <v>160496</v>
      </c>
      <c r="K12" s="14">
        <f>K13+K14+K15</f>
        <v>119329</v>
      </c>
      <c r="L12" s="14">
        <f>L13+L14+L15</f>
        <v>128225</v>
      </c>
      <c r="M12" s="14">
        <f t="shared" si="4"/>
        <v>64218</v>
      </c>
      <c r="N12" s="14">
        <f t="shared" si="4"/>
        <v>40013</v>
      </c>
      <c r="O12" s="12">
        <f t="shared" si="2"/>
        <v>1527953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83936</v>
      </c>
      <c r="C13" s="14">
        <v>67721</v>
      </c>
      <c r="D13" s="14">
        <v>76236</v>
      </c>
      <c r="E13" s="14">
        <v>10088</v>
      </c>
      <c r="F13" s="14">
        <v>59207</v>
      </c>
      <c r="G13" s="14">
        <v>96456</v>
      </c>
      <c r="H13" s="14">
        <v>66026</v>
      </c>
      <c r="I13" s="14">
        <v>20060</v>
      </c>
      <c r="J13" s="14">
        <v>77586</v>
      </c>
      <c r="K13" s="14">
        <v>56271</v>
      </c>
      <c r="L13" s="14">
        <v>60180</v>
      </c>
      <c r="M13" s="14">
        <v>29885</v>
      </c>
      <c r="N13" s="14">
        <v>18176</v>
      </c>
      <c r="O13" s="12">
        <f t="shared" si="2"/>
        <v>721828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87472</v>
      </c>
      <c r="C14" s="14">
        <v>66842</v>
      </c>
      <c r="D14" s="14">
        <v>84119</v>
      </c>
      <c r="E14" s="14">
        <v>10098</v>
      </c>
      <c r="F14" s="14">
        <v>63230</v>
      </c>
      <c r="G14" s="14">
        <v>99440</v>
      </c>
      <c r="H14" s="14">
        <v>63354</v>
      </c>
      <c r="I14" s="14">
        <v>18721</v>
      </c>
      <c r="J14" s="14">
        <v>78753</v>
      </c>
      <c r="K14" s="14">
        <v>58637</v>
      </c>
      <c r="L14" s="14">
        <v>64333</v>
      </c>
      <c r="M14" s="14">
        <v>31955</v>
      </c>
      <c r="N14" s="14">
        <v>20625</v>
      </c>
      <c r="O14" s="12">
        <f t="shared" si="2"/>
        <v>747579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5737</v>
      </c>
      <c r="C15" s="14">
        <v>7677</v>
      </c>
      <c r="D15" s="14">
        <v>3994</v>
      </c>
      <c r="E15" s="14">
        <v>924</v>
      </c>
      <c r="F15" s="14">
        <v>5748</v>
      </c>
      <c r="G15" s="14">
        <v>10738</v>
      </c>
      <c r="H15" s="14">
        <v>6022</v>
      </c>
      <c r="I15" s="14">
        <v>1826</v>
      </c>
      <c r="J15" s="14">
        <v>4157</v>
      </c>
      <c r="K15" s="14">
        <v>4421</v>
      </c>
      <c r="L15" s="14">
        <v>3712</v>
      </c>
      <c r="M15" s="14">
        <v>2378</v>
      </c>
      <c r="N15" s="14">
        <v>1212</v>
      </c>
      <c r="O15" s="12">
        <f t="shared" si="2"/>
        <v>58546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10007</v>
      </c>
      <c r="C16" s="14">
        <f>C17+C18+C19</f>
        <v>7875</v>
      </c>
      <c r="D16" s="14">
        <f>D17+D18+D19</f>
        <v>7857</v>
      </c>
      <c r="E16" s="14">
        <f>E17+E18+E19</f>
        <v>1087</v>
      </c>
      <c r="F16" s="14">
        <f aca="true" t="shared" si="5" ref="F16:N16">F17+F18+F19</f>
        <v>7037</v>
      </c>
      <c r="G16" s="14">
        <f t="shared" si="5"/>
        <v>12370</v>
      </c>
      <c r="H16" s="14">
        <f>H17+H18+H19</f>
        <v>7447</v>
      </c>
      <c r="I16" s="14">
        <f>I17+I18+I19</f>
        <v>2126</v>
      </c>
      <c r="J16" s="14">
        <f>J17+J18+J19</f>
        <v>9727</v>
      </c>
      <c r="K16" s="14">
        <f>K17+K18+K19</f>
        <v>6619</v>
      </c>
      <c r="L16" s="14">
        <f>L17+L18+L19</f>
        <v>8149</v>
      </c>
      <c r="M16" s="14">
        <f t="shared" si="5"/>
        <v>3407</v>
      </c>
      <c r="N16" s="14">
        <f t="shared" si="5"/>
        <v>1745</v>
      </c>
      <c r="O16" s="12">
        <f t="shared" si="2"/>
        <v>85453</v>
      </c>
    </row>
    <row r="17" spans="1:26" ht="18.75" customHeight="1">
      <c r="A17" s="15" t="s">
        <v>16</v>
      </c>
      <c r="B17" s="14">
        <v>9885</v>
      </c>
      <c r="C17" s="14">
        <v>7794</v>
      </c>
      <c r="D17" s="14">
        <v>7774</v>
      </c>
      <c r="E17" s="14">
        <v>1079</v>
      </c>
      <c r="F17" s="14">
        <v>6982</v>
      </c>
      <c r="G17" s="14">
        <v>12280</v>
      </c>
      <c r="H17" s="14">
        <v>7382</v>
      </c>
      <c r="I17" s="14">
        <v>2104</v>
      </c>
      <c r="J17" s="14">
        <v>9649</v>
      </c>
      <c r="K17" s="14">
        <v>6531</v>
      </c>
      <c r="L17" s="14">
        <v>8035</v>
      </c>
      <c r="M17" s="14">
        <v>3378</v>
      </c>
      <c r="N17" s="14">
        <v>1712</v>
      </c>
      <c r="O17" s="12">
        <f t="shared" si="2"/>
        <v>84585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100</v>
      </c>
      <c r="C18" s="14">
        <v>74</v>
      </c>
      <c r="D18" s="14">
        <v>72</v>
      </c>
      <c r="E18" s="14">
        <v>5</v>
      </c>
      <c r="F18" s="14">
        <v>51</v>
      </c>
      <c r="G18" s="14">
        <v>82</v>
      </c>
      <c r="H18" s="14">
        <v>60</v>
      </c>
      <c r="I18" s="14">
        <v>17</v>
      </c>
      <c r="J18" s="14">
        <v>69</v>
      </c>
      <c r="K18" s="14">
        <v>84</v>
      </c>
      <c r="L18" s="14">
        <v>103</v>
      </c>
      <c r="M18" s="14">
        <v>25</v>
      </c>
      <c r="N18" s="14">
        <v>29</v>
      </c>
      <c r="O18" s="12">
        <f t="shared" si="2"/>
        <v>771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22</v>
      </c>
      <c r="C19" s="14">
        <v>7</v>
      </c>
      <c r="D19" s="14">
        <v>11</v>
      </c>
      <c r="E19" s="14">
        <v>3</v>
      </c>
      <c r="F19" s="14">
        <v>4</v>
      </c>
      <c r="G19" s="14">
        <v>8</v>
      </c>
      <c r="H19" s="14">
        <v>5</v>
      </c>
      <c r="I19" s="14">
        <v>5</v>
      </c>
      <c r="J19" s="14">
        <v>9</v>
      </c>
      <c r="K19" s="14">
        <v>4</v>
      </c>
      <c r="L19" s="14">
        <v>11</v>
      </c>
      <c r="M19" s="14">
        <v>4</v>
      </c>
      <c r="N19" s="14">
        <v>4</v>
      </c>
      <c r="O19" s="12">
        <f t="shared" si="2"/>
        <v>97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130902</v>
      </c>
      <c r="C20" s="18">
        <f>C21+C22+C23</f>
        <v>84424</v>
      </c>
      <c r="D20" s="18">
        <f>D21+D22+D23</f>
        <v>77991</v>
      </c>
      <c r="E20" s="18">
        <f>E21+E22+E23</f>
        <v>11219</v>
      </c>
      <c r="F20" s="18">
        <f aca="true" t="shared" si="6" ref="F20:N20">F21+F22+F23</f>
        <v>68729</v>
      </c>
      <c r="G20" s="18">
        <f t="shared" si="6"/>
        <v>110035</v>
      </c>
      <c r="H20" s="18">
        <f>H21+H22+H23</f>
        <v>88817</v>
      </c>
      <c r="I20" s="18">
        <f>I21+I22+I23</f>
        <v>24752</v>
      </c>
      <c r="J20" s="18">
        <f>J21+J22+J23</f>
        <v>97975</v>
      </c>
      <c r="K20" s="18">
        <f>K21+K22+K23</f>
        <v>72900</v>
      </c>
      <c r="L20" s="18">
        <f>L21+L22+L23</f>
        <v>99515</v>
      </c>
      <c r="M20" s="18">
        <f t="shared" si="6"/>
        <v>42571</v>
      </c>
      <c r="N20" s="18">
        <f t="shared" si="6"/>
        <v>24323</v>
      </c>
      <c r="O20" s="12">
        <f aca="true" t="shared" si="7" ref="O20:O26">SUM(B20:N20)</f>
        <v>934153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67131</v>
      </c>
      <c r="C21" s="14">
        <v>46003</v>
      </c>
      <c r="D21" s="14">
        <v>40018</v>
      </c>
      <c r="E21" s="14">
        <v>6212</v>
      </c>
      <c r="F21" s="14">
        <v>35546</v>
      </c>
      <c r="G21" s="14">
        <v>58143</v>
      </c>
      <c r="H21" s="14">
        <v>48920</v>
      </c>
      <c r="I21" s="14">
        <v>14052</v>
      </c>
      <c r="J21" s="14">
        <v>52928</v>
      </c>
      <c r="K21" s="14">
        <v>38680</v>
      </c>
      <c r="L21" s="14">
        <v>51487</v>
      </c>
      <c r="M21" s="14">
        <v>22345</v>
      </c>
      <c r="N21" s="14">
        <v>12643</v>
      </c>
      <c r="O21" s="12">
        <f t="shared" si="7"/>
        <v>494108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60902</v>
      </c>
      <c r="C22" s="14">
        <v>35763</v>
      </c>
      <c r="D22" s="14">
        <v>36507</v>
      </c>
      <c r="E22" s="14">
        <v>4662</v>
      </c>
      <c r="F22" s="14">
        <v>31232</v>
      </c>
      <c r="G22" s="14">
        <v>48381</v>
      </c>
      <c r="H22" s="14">
        <v>37818</v>
      </c>
      <c r="I22" s="14">
        <v>10185</v>
      </c>
      <c r="J22" s="14">
        <v>42986</v>
      </c>
      <c r="K22" s="14">
        <v>32510</v>
      </c>
      <c r="L22" s="14">
        <v>46054</v>
      </c>
      <c r="M22" s="14">
        <v>19180</v>
      </c>
      <c r="N22" s="14">
        <v>11165</v>
      </c>
      <c r="O22" s="12">
        <f t="shared" si="7"/>
        <v>417345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2869</v>
      </c>
      <c r="C23" s="14">
        <v>2658</v>
      </c>
      <c r="D23" s="14">
        <v>1466</v>
      </c>
      <c r="E23" s="14">
        <v>345</v>
      </c>
      <c r="F23" s="14">
        <v>1951</v>
      </c>
      <c r="G23" s="14">
        <v>3511</v>
      </c>
      <c r="H23" s="14">
        <v>2079</v>
      </c>
      <c r="I23" s="14">
        <v>515</v>
      </c>
      <c r="J23" s="14">
        <v>2061</v>
      </c>
      <c r="K23" s="14">
        <v>1710</v>
      </c>
      <c r="L23" s="14">
        <v>1974</v>
      </c>
      <c r="M23" s="14">
        <v>1046</v>
      </c>
      <c r="N23" s="14">
        <v>515</v>
      </c>
      <c r="O23" s="12">
        <f t="shared" si="7"/>
        <v>22700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150713</v>
      </c>
      <c r="C24" s="14">
        <f>C25+C26</f>
        <v>120253</v>
      </c>
      <c r="D24" s="14">
        <f>D25+D26</f>
        <v>112188</v>
      </c>
      <c r="E24" s="14">
        <f>E25+E26</f>
        <v>19300</v>
      </c>
      <c r="F24" s="14">
        <f aca="true" t="shared" si="8" ref="F24:N24">F25+F26</f>
        <v>106604</v>
      </c>
      <c r="G24" s="14">
        <f t="shared" si="8"/>
        <v>164794</v>
      </c>
      <c r="H24" s="14">
        <f>H25+H26</f>
        <v>108569</v>
      </c>
      <c r="I24" s="14">
        <f>I25+I26</f>
        <v>29156</v>
      </c>
      <c r="J24" s="14">
        <f>J25+J26</f>
        <v>105256</v>
      </c>
      <c r="K24" s="14">
        <f>K25+K26</f>
        <v>90215</v>
      </c>
      <c r="L24" s="14">
        <f>L25+L26</f>
        <v>90700</v>
      </c>
      <c r="M24" s="14">
        <f t="shared" si="8"/>
        <v>33283</v>
      </c>
      <c r="N24" s="14">
        <f t="shared" si="8"/>
        <v>19496</v>
      </c>
      <c r="O24" s="12">
        <f t="shared" si="7"/>
        <v>1150527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69061</v>
      </c>
      <c r="C25" s="14">
        <v>61500</v>
      </c>
      <c r="D25" s="14">
        <v>56910</v>
      </c>
      <c r="E25" s="14">
        <v>11107</v>
      </c>
      <c r="F25" s="14">
        <v>54497</v>
      </c>
      <c r="G25" s="14">
        <v>90139</v>
      </c>
      <c r="H25" s="14">
        <v>60619</v>
      </c>
      <c r="I25" s="14">
        <v>17533</v>
      </c>
      <c r="J25" s="14">
        <v>50212</v>
      </c>
      <c r="K25" s="14">
        <v>47522</v>
      </c>
      <c r="L25" s="14">
        <v>42869</v>
      </c>
      <c r="M25" s="14">
        <v>16272</v>
      </c>
      <c r="N25" s="14">
        <v>8288</v>
      </c>
      <c r="O25" s="12">
        <f t="shared" si="7"/>
        <v>586529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81652</v>
      </c>
      <c r="C26" s="14">
        <v>58753</v>
      </c>
      <c r="D26" s="14">
        <v>55278</v>
      </c>
      <c r="E26" s="14">
        <v>8193</v>
      </c>
      <c r="F26" s="14">
        <v>52107</v>
      </c>
      <c r="G26" s="14">
        <v>74655</v>
      </c>
      <c r="H26" s="14">
        <v>47950</v>
      </c>
      <c r="I26" s="14">
        <v>11623</v>
      </c>
      <c r="J26" s="14">
        <v>55044</v>
      </c>
      <c r="K26" s="14">
        <v>42693</v>
      </c>
      <c r="L26" s="14">
        <v>47831</v>
      </c>
      <c r="M26" s="14">
        <v>17011</v>
      </c>
      <c r="N26" s="14">
        <v>11208</v>
      </c>
      <c r="O26" s="12">
        <f t="shared" si="7"/>
        <v>563998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1028435.68653834</v>
      </c>
      <c r="C36" s="60">
        <f aca="true" t="shared" si="11" ref="C36:N36">C37+C38+C39+C40</f>
        <v>830416.0976095</v>
      </c>
      <c r="D36" s="60">
        <f t="shared" si="11"/>
        <v>713916.99398255</v>
      </c>
      <c r="E36" s="60">
        <f t="shared" si="11"/>
        <v>152493.89226079997</v>
      </c>
      <c r="F36" s="60">
        <f t="shared" si="11"/>
        <v>706767.54679505</v>
      </c>
      <c r="G36" s="60">
        <f t="shared" si="11"/>
        <v>896046.9016000001</v>
      </c>
      <c r="H36" s="60">
        <f t="shared" si="11"/>
        <v>755551.8999999999</v>
      </c>
      <c r="I36" s="60">
        <f>I37+I38+I39+I40</f>
        <v>218883.387965</v>
      </c>
      <c r="J36" s="60">
        <f>J37+J38+J39+J40</f>
        <v>798458.4738009999</v>
      </c>
      <c r="K36" s="60">
        <f>K37+K38+K39+K40</f>
        <v>740082.1896369</v>
      </c>
      <c r="L36" s="60">
        <f>L37+L38+L39+L40</f>
        <v>789243.8267744</v>
      </c>
      <c r="M36" s="60">
        <f t="shared" si="11"/>
        <v>444232.03782320995</v>
      </c>
      <c r="N36" s="60">
        <f t="shared" si="11"/>
        <v>228783.89356032002</v>
      </c>
      <c r="O36" s="60">
        <f>O37+O38+O39+O40</f>
        <v>8303312.828347071</v>
      </c>
    </row>
    <row r="37" spans="1:15" ht="18.75" customHeight="1">
      <c r="A37" s="57" t="s">
        <v>50</v>
      </c>
      <c r="B37" s="54">
        <f aca="true" t="shared" si="12" ref="B37:N37">B29*B7</f>
        <v>1023543.2217000001</v>
      </c>
      <c r="C37" s="54">
        <f t="shared" si="12"/>
        <v>826203.9916000001</v>
      </c>
      <c r="D37" s="54">
        <f t="shared" si="12"/>
        <v>703659.3982</v>
      </c>
      <c r="E37" s="54">
        <f t="shared" si="12"/>
        <v>152193.01859999998</v>
      </c>
      <c r="F37" s="54">
        <f t="shared" si="12"/>
        <v>703820.4393</v>
      </c>
      <c r="G37" s="54">
        <f t="shared" si="12"/>
        <v>891922.6008</v>
      </c>
      <c r="H37" s="54">
        <f t="shared" si="12"/>
        <v>751815.72</v>
      </c>
      <c r="I37" s="54">
        <f>I29*I7</f>
        <v>218801.54750000002</v>
      </c>
      <c r="J37" s="54">
        <f>J29*J7</f>
        <v>791190.5299999999</v>
      </c>
      <c r="K37" s="54">
        <f>K29*K7</f>
        <v>736400.5662</v>
      </c>
      <c r="L37" s="54">
        <f>L29*L7</f>
        <v>781864.088</v>
      </c>
      <c r="M37" s="54">
        <f t="shared" si="12"/>
        <v>441744.6705</v>
      </c>
      <c r="N37" s="54">
        <f t="shared" si="12"/>
        <v>228730.8996</v>
      </c>
      <c r="O37" s="56">
        <f>SUM(B37:N37)</f>
        <v>8251890.692000002</v>
      </c>
    </row>
    <row r="38" spans="1:15" ht="18.75" customHeight="1">
      <c r="A38" s="57" t="s">
        <v>51</v>
      </c>
      <c r="B38" s="54">
        <f aca="true" t="shared" si="13" ref="B38:N38">B30*B7</f>
        <v>-3023.11516166</v>
      </c>
      <c r="C38" s="54">
        <f t="shared" si="13"/>
        <v>-2203.8739904999998</v>
      </c>
      <c r="D38" s="54">
        <f t="shared" si="13"/>
        <v>-2090.39421745</v>
      </c>
      <c r="E38" s="54">
        <f t="shared" si="13"/>
        <v>-345.4063392</v>
      </c>
      <c r="F38" s="54">
        <f t="shared" si="13"/>
        <v>-2051.46250495</v>
      </c>
      <c r="G38" s="54">
        <f t="shared" si="13"/>
        <v>-2629.5192</v>
      </c>
      <c r="H38" s="54">
        <f t="shared" si="13"/>
        <v>-2013.76</v>
      </c>
      <c r="I38" s="54">
        <f>I30*I7</f>
        <v>-572.999535</v>
      </c>
      <c r="J38" s="54">
        <f>J30*J7</f>
        <v>-2191.066199</v>
      </c>
      <c r="K38" s="54">
        <f>K30*K7</f>
        <v>-1943.9765631</v>
      </c>
      <c r="L38" s="54">
        <f>L30*L7</f>
        <v>-2115.3312256</v>
      </c>
      <c r="M38" s="54">
        <f t="shared" si="13"/>
        <v>-1121.84267679</v>
      </c>
      <c r="N38" s="54">
        <f t="shared" si="13"/>
        <v>-666.04603968</v>
      </c>
      <c r="O38" s="25">
        <f>SUM(B38:N38)</f>
        <v>-22968.793652930002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-77048</v>
      </c>
      <c r="C42" s="25">
        <f aca="true" t="shared" si="15" ref="C42:N42">+C43+C46+C58+C59</f>
        <v>-82748</v>
      </c>
      <c r="D42" s="25">
        <f t="shared" si="15"/>
        <v>-57564</v>
      </c>
      <c r="E42" s="25">
        <f t="shared" si="15"/>
        <v>-9084</v>
      </c>
      <c r="F42" s="25">
        <f t="shared" si="15"/>
        <v>-48924</v>
      </c>
      <c r="G42" s="25">
        <f t="shared" si="15"/>
        <v>-87536</v>
      </c>
      <c r="H42" s="25">
        <f t="shared" si="15"/>
        <v>-77460</v>
      </c>
      <c r="I42" s="25">
        <f>+I43+I46+I58+I59</f>
        <v>-16736</v>
      </c>
      <c r="J42" s="25">
        <f>+J43+J46+J58+J59</f>
        <v>-46964</v>
      </c>
      <c r="K42" s="25">
        <f>+K43+K46+K58+K59</f>
        <v>-65280</v>
      </c>
      <c r="L42" s="25">
        <f>+L43+L46+L58+L59</f>
        <v>-47404</v>
      </c>
      <c r="M42" s="25">
        <f t="shared" si="15"/>
        <v>-35072</v>
      </c>
      <c r="N42" s="25">
        <f t="shared" si="15"/>
        <v>-21580</v>
      </c>
      <c r="O42" s="25">
        <f>+O43+O46+O58+O59</f>
        <v>-673400</v>
      </c>
    </row>
    <row r="43" spans="1:15" ht="18.75" customHeight="1">
      <c r="A43" s="17" t="s">
        <v>55</v>
      </c>
      <c r="B43" s="26">
        <f>B44+B45</f>
        <v>-77048</v>
      </c>
      <c r="C43" s="26">
        <f>C44+C45</f>
        <v>-82748</v>
      </c>
      <c r="D43" s="26">
        <f>D44+D45</f>
        <v>-57064</v>
      </c>
      <c r="E43" s="26">
        <f>E44+E45</f>
        <v>-9084</v>
      </c>
      <c r="F43" s="26">
        <f aca="true" t="shared" si="16" ref="F43:N43">F44+F45</f>
        <v>-48424</v>
      </c>
      <c r="G43" s="26">
        <f t="shared" si="16"/>
        <v>-87036</v>
      </c>
      <c r="H43" s="26">
        <f t="shared" si="16"/>
        <v>-77460</v>
      </c>
      <c r="I43" s="26">
        <f>I44+I45</f>
        <v>-22736</v>
      </c>
      <c r="J43" s="26">
        <f>J44+J45</f>
        <v>-46964</v>
      </c>
      <c r="K43" s="26">
        <f>K44+K45</f>
        <v>-65280</v>
      </c>
      <c r="L43" s="26">
        <f>L44+L45</f>
        <v>-47404</v>
      </c>
      <c r="M43" s="26">
        <f t="shared" si="16"/>
        <v>-35072</v>
      </c>
      <c r="N43" s="26">
        <f t="shared" si="16"/>
        <v>-21580</v>
      </c>
      <c r="O43" s="25">
        <f aca="true" t="shared" si="17" ref="O43:O59">SUM(B43:N43)</f>
        <v>-677900</v>
      </c>
    </row>
    <row r="44" spans="1:26" ht="18.75" customHeight="1">
      <c r="A44" s="13" t="s">
        <v>56</v>
      </c>
      <c r="B44" s="20">
        <f>ROUND(-B9*$D$3,2)</f>
        <v>-77048</v>
      </c>
      <c r="C44" s="20">
        <f>ROUND(-C9*$D$3,2)</f>
        <v>-82748</v>
      </c>
      <c r="D44" s="20">
        <f>ROUND(-D9*$D$3,2)</f>
        <v>-57064</v>
      </c>
      <c r="E44" s="20">
        <f>ROUND(-E9*$D$3,2)</f>
        <v>-9084</v>
      </c>
      <c r="F44" s="20">
        <f aca="true" t="shared" si="18" ref="F44:N44">ROUND(-F9*$D$3,2)</f>
        <v>-48424</v>
      </c>
      <c r="G44" s="20">
        <f t="shared" si="18"/>
        <v>-87036</v>
      </c>
      <c r="H44" s="20">
        <f t="shared" si="18"/>
        <v>-77460</v>
      </c>
      <c r="I44" s="20">
        <f>ROUND(-I9*$D$3,2)</f>
        <v>-22736</v>
      </c>
      <c r="J44" s="20">
        <f>ROUND(-J9*$D$3,2)</f>
        <v>-46964</v>
      </c>
      <c r="K44" s="20">
        <f>ROUND(-K9*$D$3,2)</f>
        <v>-65280</v>
      </c>
      <c r="L44" s="20">
        <f>ROUND(-L9*$D$3,2)</f>
        <v>-47404</v>
      </c>
      <c r="M44" s="20">
        <f t="shared" si="18"/>
        <v>-35072</v>
      </c>
      <c r="N44" s="20">
        <f t="shared" si="18"/>
        <v>-21580</v>
      </c>
      <c r="O44" s="46">
        <f t="shared" si="17"/>
        <v>-677900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6000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6000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951387.68653834</v>
      </c>
      <c r="C61" s="29">
        <f t="shared" si="21"/>
        <v>747668.0976095</v>
      </c>
      <c r="D61" s="29">
        <f t="shared" si="21"/>
        <v>656352.99398255</v>
      </c>
      <c r="E61" s="29">
        <f t="shared" si="21"/>
        <v>143409.89226079997</v>
      </c>
      <c r="F61" s="29">
        <f t="shared" si="21"/>
        <v>657843.54679505</v>
      </c>
      <c r="G61" s="29">
        <f t="shared" si="21"/>
        <v>808510.9016000001</v>
      </c>
      <c r="H61" s="29">
        <f t="shared" si="21"/>
        <v>678091.8999999999</v>
      </c>
      <c r="I61" s="29">
        <f t="shared" si="21"/>
        <v>202147.387965</v>
      </c>
      <c r="J61" s="29">
        <f>+J36+J42</f>
        <v>751494.4738009999</v>
      </c>
      <c r="K61" s="29">
        <f>+K36+K42</f>
        <v>674802.1896369</v>
      </c>
      <c r="L61" s="29">
        <f>+L36+L42</f>
        <v>741839.8267744</v>
      </c>
      <c r="M61" s="29">
        <f t="shared" si="21"/>
        <v>409160.03782320995</v>
      </c>
      <c r="N61" s="29">
        <f t="shared" si="21"/>
        <v>207203.89356032002</v>
      </c>
      <c r="O61" s="29">
        <f>SUM(B61:N61)</f>
        <v>7629912.82834707</v>
      </c>
      <c r="P61" s="77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951387.6799999999</v>
      </c>
      <c r="C64" s="36">
        <f aca="true" t="shared" si="22" ref="C64:N64">SUM(C65:C78)</f>
        <v>747668.1</v>
      </c>
      <c r="D64" s="36">
        <f t="shared" si="22"/>
        <v>656353</v>
      </c>
      <c r="E64" s="36">
        <f t="shared" si="22"/>
        <v>143409.89</v>
      </c>
      <c r="F64" s="36">
        <f t="shared" si="22"/>
        <v>657843.55</v>
      </c>
      <c r="G64" s="36">
        <f t="shared" si="22"/>
        <v>808510.9</v>
      </c>
      <c r="H64" s="36">
        <f t="shared" si="22"/>
        <v>678091.9</v>
      </c>
      <c r="I64" s="36">
        <f t="shared" si="22"/>
        <v>202147.39</v>
      </c>
      <c r="J64" s="36">
        <f t="shared" si="22"/>
        <v>751494.47</v>
      </c>
      <c r="K64" s="36">
        <f t="shared" si="22"/>
        <v>674802.19</v>
      </c>
      <c r="L64" s="36">
        <f t="shared" si="22"/>
        <v>741839.83</v>
      </c>
      <c r="M64" s="36">
        <f t="shared" si="22"/>
        <v>409160.04</v>
      </c>
      <c r="N64" s="36">
        <f t="shared" si="22"/>
        <v>207203.89</v>
      </c>
      <c r="O64" s="29">
        <f>SUM(O65:O78)</f>
        <v>7629912.829999998</v>
      </c>
    </row>
    <row r="65" spans="1:16" ht="18.75" customHeight="1">
      <c r="A65" s="17" t="s">
        <v>70</v>
      </c>
      <c r="B65" s="36">
        <v>188665.59</v>
      </c>
      <c r="C65" s="36">
        <v>217437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406102.58999999997</v>
      </c>
      <c r="P65"/>
    </row>
    <row r="66" spans="1:16" ht="18.75" customHeight="1">
      <c r="A66" s="17" t="s">
        <v>71</v>
      </c>
      <c r="B66" s="36">
        <v>762722.09</v>
      </c>
      <c r="C66" s="36">
        <v>530231.1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1292953.19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656353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656353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143409.89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143409.89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657843.55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657843.55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808510.9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808510.9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678091.9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678091.9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202147.39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202147.39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751494.47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751494.47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674802.19</v>
      </c>
      <c r="L74" s="35">
        <v>0</v>
      </c>
      <c r="M74" s="35">
        <v>0</v>
      </c>
      <c r="N74" s="35">
        <v>0</v>
      </c>
      <c r="O74" s="29">
        <f t="shared" si="23"/>
        <v>674802.19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741839.83</v>
      </c>
      <c r="M75" s="35">
        <v>0</v>
      </c>
      <c r="N75" s="61">
        <v>0</v>
      </c>
      <c r="O75" s="26">
        <f t="shared" si="23"/>
        <v>741839.83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409160.04</v>
      </c>
      <c r="N76" s="35">
        <v>0</v>
      </c>
      <c r="O76" s="29">
        <f t="shared" si="23"/>
        <v>409160.04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207203.89</v>
      </c>
      <c r="O77" s="26">
        <f t="shared" si="23"/>
        <v>207203.89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2.333632705634227</v>
      </c>
      <c r="C82" s="44">
        <v>2.49952655771725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2.047117331076456</v>
      </c>
      <c r="C83" s="44">
        <v>2.0977870958495757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1.8683885187681701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2.77327172351283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2.181640721360964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1.729963307421372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2.091336707452725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2.139099809088688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2.0549229969262317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2.41197181780551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2.3116386856589055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2.9024807570803364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2.5148825304524474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2018-04-20T16:42:15Z</dcterms:modified>
  <cp:category/>
  <cp:version/>
  <cp:contentType/>
  <cp:contentStatus/>
</cp:coreProperties>
</file>