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<sst xmlns="http://schemas.openxmlformats.org/spreadsheetml/2006/main" count="112" uniqueCount="110">
  <si>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</si>
  <si>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</si>
  <si>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</si>
  <si>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</si>
  <si>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</si>
  <si>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</si>
  <si>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</si>
  <si>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</si>
  <si>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</si>
  <si>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</si>
  <si>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</si>
  <si>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</si>
  <si>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</si>
  <si>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</si>
  <si>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</si>
  <si>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</si>
  <si>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</si>
  <si>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</si>
  <si>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</si>
  <si>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</si>
  <si>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</si>
  <si>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</si>
  <si>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</si>
  <si>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</si>
  <si>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</si>
  <si>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</si>
  <si>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</si>
  <si>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</si>
  <si>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</si>
  <si>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</si>
  <si>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</si>
  <si>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</si>
  <si>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</si>
  <si>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</si>
  <si>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</si>
  <si>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</si>
  <si>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</si>
  <si>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</si>
  <si>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</si>
  <si>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</si>
  <si>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</si>
  <si>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</si>
  <si>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</si>
  <si>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</si>
  <si>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</si>
  <si>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</si>
  <si>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</si>
  <si>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</si>
  <si>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</si>
  <si>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</si>
  <si>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</si>
  <si>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</si>
  <si>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</si>
  <si>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</si>
  <si>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</si>
  <si>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</si>
  <si>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</si>
  <si>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</si>
  <si>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</si>
  <si>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</si>
  <si>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</si>
  <si>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</si>
  <si>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</si>
  <si>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</si>
  <si>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</si>
  <si>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</si>
  <si>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</si>
  <si>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</si>
  <si>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</si>
  <si>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</si>
  <si>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</si>
  <si>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</si>
  <si>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</si>
  <si>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</si>
  <si>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</si>
  <si>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</si>
  <si>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</si>
  <si>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</si>
  <si>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</si>
  <si>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</si>
  <si>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</si>
  <si>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</si>
  <si>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</si>
  <si>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</si>
  <si>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</si>
  <si>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</si>
  <si>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</si>
  <si>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</si>
  <si>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</si>
  <si>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</si>
  <si>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</si>
  <si>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</si>
  <si>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</si>
  <si>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</si>
  <si>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</si>
  <si>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</si>
  <si>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</si>
  <si>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</si>
  <si>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</si>
  <si>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</si>
  <si>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</si>
  <si>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</si>
  <si>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</si>
  <si>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</si>
  <si>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</si>
  <si>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</si>
  <si>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</si>
  <si>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</si>
  <si>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</si>
  <si>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15/04/18 - VENCIMENTO 20/04/18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</si>
</sst>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188978</v>
      </c>
      <c r="C7" s="10">
        <f>C8+C20+C24</f>
        <v>128990</v>
      </c>
      <c r="D7" s="10">
        <f>D8+D20+D24</f>
        <v>153984</v>
      </c>
      <c r="E7" s="10">
        <f>E8+E20+E24</f>
        <v>19127</v>
      </c>
      <c r="F7" s="10">
        <f aca="true" t="shared" si="0" ref="F7:N7">F8+F20+F24</f>
        <v>125533</v>
      </c>
      <c r="G7" s="10">
        <f t="shared" si="0"/>
        <v>183036</v>
      </c>
      <c r="H7" s="10">
        <f>H8+H20+H24</f>
        <v>117425</v>
      </c>
      <c r="I7" s="10">
        <f>I8+I20+I24</f>
        <v>28682</v>
      </c>
      <c r="J7" s="10">
        <f>J8+J20+J24</f>
        <v>142749</v>
      </c>
      <c r="K7" s="10">
        <f>K8+K20+K24</f>
        <v>112410</v>
      </c>
      <c r="L7" s="10">
        <f>L8+L20+L24</f>
        <v>142049</v>
      </c>
      <c r="M7" s="10">
        <f t="shared" si="0"/>
        <v>46363</v>
      </c>
      <c r="N7" s="10">
        <f t="shared" si="0"/>
        <v>26588</v>
      </c>
      <c r="O7" s="10">
        <f>+O8+O20+O24</f>
        <v>1415914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83401</v>
      </c>
      <c r="C8" s="12">
        <f>+C9+C12+C16</f>
        <v>59680</v>
      </c>
      <c r="D8" s="12">
        <f>+D9+D12+D16</f>
        <v>75145</v>
      </c>
      <c r="E8" s="12">
        <f>+E9+E12+E16</f>
        <v>8436</v>
      </c>
      <c r="F8" s="12">
        <f aca="true" t="shared" si="1" ref="F8:N8">+F9+F12+F16</f>
        <v>57928</v>
      </c>
      <c r="G8" s="12">
        <f t="shared" si="1"/>
        <v>86811</v>
      </c>
      <c r="H8" s="12">
        <f>+H9+H12+H16</f>
        <v>55680</v>
      </c>
      <c r="I8" s="12">
        <f>+I9+I12+I16</f>
        <v>13850</v>
      </c>
      <c r="J8" s="12">
        <f>+J9+J12+J16</f>
        <v>68077</v>
      </c>
      <c r="K8" s="12">
        <f>+K9+K12+K16</f>
        <v>54244</v>
      </c>
      <c r="L8" s="12">
        <f>+L9+L12+L16</f>
        <v>65204</v>
      </c>
      <c r="M8" s="12">
        <f t="shared" si="1"/>
        <v>24073</v>
      </c>
      <c r="N8" s="12">
        <f t="shared" si="1"/>
        <v>14472</v>
      </c>
      <c r="O8" s="12">
        <f>SUM(B8:N8)</f>
        <v>667001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12194</v>
      </c>
      <c r="C9" s="14">
        <v>11318</v>
      </c>
      <c r="D9" s="14">
        <v>9661</v>
      </c>
      <c r="E9" s="14">
        <v>1064</v>
      </c>
      <c r="F9" s="14">
        <v>8024</v>
      </c>
      <c r="G9" s="14">
        <v>12889</v>
      </c>
      <c r="H9" s="14">
        <v>10130</v>
      </c>
      <c r="I9" s="14">
        <v>2542</v>
      </c>
      <c r="J9" s="14">
        <v>7003</v>
      </c>
      <c r="K9" s="14">
        <v>8899</v>
      </c>
      <c r="L9" s="14">
        <v>7466</v>
      </c>
      <c r="M9" s="14">
        <v>3582</v>
      </c>
      <c r="N9" s="14">
        <v>1995</v>
      </c>
      <c r="O9" s="12">
        <f aca="true" t="shared" si="2" ref="O9:O19">SUM(B9:N9)</f>
        <v>96767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12194</v>
      </c>
      <c r="C10" s="14">
        <f>+C9-C11</f>
        <v>11318</v>
      </c>
      <c r="D10" s="14">
        <f>+D9-D11</f>
        <v>9661</v>
      </c>
      <c r="E10" s="14">
        <f>+E9-E11</f>
        <v>1064</v>
      </c>
      <c r="F10" s="14">
        <f aca="true" t="shared" si="3" ref="F10:N10">+F9-F11</f>
        <v>8024</v>
      </c>
      <c r="G10" s="14">
        <f t="shared" si="3"/>
        <v>12889</v>
      </c>
      <c r="H10" s="14">
        <f>+H9-H11</f>
        <v>10130</v>
      </c>
      <c r="I10" s="14">
        <f>+I9-I11</f>
        <v>2542</v>
      </c>
      <c r="J10" s="14">
        <f>+J9-J11</f>
        <v>7003</v>
      </c>
      <c r="K10" s="14">
        <f>+K9-K11</f>
        <v>8899</v>
      </c>
      <c r="L10" s="14">
        <f>+L9-L11</f>
        <v>7466</v>
      </c>
      <c r="M10" s="14">
        <f t="shared" si="3"/>
        <v>3582</v>
      </c>
      <c r="N10" s="14">
        <f t="shared" si="3"/>
        <v>1995</v>
      </c>
      <c r="O10" s="12">
        <f t="shared" si="2"/>
        <v>96767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66359</v>
      </c>
      <c r="C12" s="14">
        <f>C13+C14+C15</f>
        <v>45075</v>
      </c>
      <c r="D12" s="14">
        <f>D13+D14+D15</f>
        <v>61845</v>
      </c>
      <c r="E12" s="14">
        <f>E13+E14+E15</f>
        <v>6932</v>
      </c>
      <c r="F12" s="14">
        <f aca="true" t="shared" si="4" ref="F12:N12">F13+F14+F15</f>
        <v>46756</v>
      </c>
      <c r="G12" s="14">
        <f t="shared" si="4"/>
        <v>68950</v>
      </c>
      <c r="H12" s="14">
        <f>H13+H14+H15</f>
        <v>42594</v>
      </c>
      <c r="I12" s="14">
        <f>I13+I14+I15</f>
        <v>10583</v>
      </c>
      <c r="J12" s="14">
        <f>J13+J14+J15</f>
        <v>56961</v>
      </c>
      <c r="K12" s="14">
        <f>K13+K14+K15</f>
        <v>42248</v>
      </c>
      <c r="L12" s="14">
        <f>L13+L14+L15</f>
        <v>53460</v>
      </c>
      <c r="M12" s="14">
        <f t="shared" si="4"/>
        <v>19286</v>
      </c>
      <c r="N12" s="14">
        <f t="shared" si="4"/>
        <v>11891</v>
      </c>
      <c r="O12" s="12">
        <f t="shared" si="2"/>
        <v>532940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30834</v>
      </c>
      <c r="C13" s="14">
        <v>21587</v>
      </c>
      <c r="D13" s="14">
        <v>28679</v>
      </c>
      <c r="E13" s="14">
        <v>3248</v>
      </c>
      <c r="F13" s="14">
        <v>21767</v>
      </c>
      <c r="G13" s="14">
        <v>32257</v>
      </c>
      <c r="H13" s="14">
        <v>20212</v>
      </c>
      <c r="I13" s="14">
        <v>5038</v>
      </c>
      <c r="J13" s="14">
        <v>26184</v>
      </c>
      <c r="K13" s="14">
        <v>19003</v>
      </c>
      <c r="L13" s="14">
        <v>22754</v>
      </c>
      <c r="M13" s="14">
        <v>7885</v>
      </c>
      <c r="N13" s="14">
        <v>4706</v>
      </c>
      <c r="O13" s="12">
        <f t="shared" si="2"/>
        <v>244154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34255</v>
      </c>
      <c r="C14" s="14">
        <v>22289</v>
      </c>
      <c r="D14" s="14">
        <v>32254</v>
      </c>
      <c r="E14" s="14">
        <v>3520</v>
      </c>
      <c r="F14" s="14">
        <v>23923</v>
      </c>
      <c r="G14" s="14">
        <v>34723</v>
      </c>
      <c r="H14" s="14">
        <v>21389</v>
      </c>
      <c r="I14" s="14">
        <v>5292</v>
      </c>
      <c r="J14" s="14">
        <v>30028</v>
      </c>
      <c r="K14" s="14">
        <v>22375</v>
      </c>
      <c r="L14" s="14">
        <v>29969</v>
      </c>
      <c r="M14" s="14">
        <v>11060</v>
      </c>
      <c r="N14" s="14">
        <v>6981</v>
      </c>
      <c r="O14" s="12">
        <f t="shared" si="2"/>
        <v>278058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1270</v>
      </c>
      <c r="C15" s="14">
        <v>1199</v>
      </c>
      <c r="D15" s="14">
        <v>912</v>
      </c>
      <c r="E15" s="14">
        <v>164</v>
      </c>
      <c r="F15" s="14">
        <v>1066</v>
      </c>
      <c r="G15" s="14">
        <v>1970</v>
      </c>
      <c r="H15" s="14">
        <v>993</v>
      </c>
      <c r="I15" s="14">
        <v>253</v>
      </c>
      <c r="J15" s="14">
        <v>749</v>
      </c>
      <c r="K15" s="14">
        <v>870</v>
      </c>
      <c r="L15" s="14">
        <v>737</v>
      </c>
      <c r="M15" s="14">
        <v>341</v>
      </c>
      <c r="N15" s="14">
        <v>204</v>
      </c>
      <c r="O15" s="12">
        <f t="shared" si="2"/>
        <v>10728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4848</v>
      </c>
      <c r="C16" s="14">
        <f>C17+C18+C19</f>
        <v>3287</v>
      </c>
      <c r="D16" s="14">
        <f>D17+D18+D19</f>
        <v>3639</v>
      </c>
      <c r="E16" s="14">
        <f>E17+E18+E19</f>
        <v>440</v>
      </c>
      <c r="F16" s="14">
        <f aca="true" t="shared" si="5" ref="F16:N16">F17+F18+F19</f>
        <v>3148</v>
      </c>
      <c r="G16" s="14">
        <f t="shared" si="5"/>
        <v>4972</v>
      </c>
      <c r="H16" s="14">
        <f>H17+H18+H19</f>
        <v>2956</v>
      </c>
      <c r="I16" s="14">
        <f>I17+I18+I19</f>
        <v>725</v>
      </c>
      <c r="J16" s="14">
        <f>J17+J18+J19</f>
        <v>4113</v>
      </c>
      <c r="K16" s="14">
        <f>K17+K18+K19</f>
        <v>3097</v>
      </c>
      <c r="L16" s="14">
        <f>L17+L18+L19</f>
        <v>4278</v>
      </c>
      <c r="M16" s="14">
        <f t="shared" si="5"/>
        <v>1205</v>
      </c>
      <c r="N16" s="14">
        <f t="shared" si="5"/>
        <v>586</v>
      </c>
      <c r="O16" s="12">
        <f t="shared" si="2"/>
        <v>37294</v>
      </c>
    </row>
    <row r="17" spans="1:26" ht="18.75" customHeight="1">
      <c r="A17" s="15" t="s">
        <v>16</v>
      </c>
      <c r="B17" s="14">
        <v>4789</v>
      </c>
      <c r="C17" s="14">
        <v>3256</v>
      </c>
      <c r="D17" s="14">
        <v>3593</v>
      </c>
      <c r="E17" s="14">
        <v>436</v>
      </c>
      <c r="F17" s="14">
        <v>3131</v>
      </c>
      <c r="G17" s="14">
        <v>4917</v>
      </c>
      <c r="H17" s="14">
        <v>2933</v>
      </c>
      <c r="I17" s="14">
        <v>721</v>
      </c>
      <c r="J17" s="14">
        <v>4072</v>
      </c>
      <c r="K17" s="14">
        <v>3060</v>
      </c>
      <c r="L17" s="14">
        <v>4224</v>
      </c>
      <c r="M17" s="14">
        <v>1200</v>
      </c>
      <c r="N17" s="14">
        <v>571</v>
      </c>
      <c r="O17" s="12">
        <f t="shared" si="2"/>
        <v>36903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54</v>
      </c>
      <c r="C18" s="14">
        <v>28</v>
      </c>
      <c r="D18" s="14">
        <v>40</v>
      </c>
      <c r="E18" s="14">
        <v>4</v>
      </c>
      <c r="F18" s="14">
        <v>17</v>
      </c>
      <c r="G18" s="14">
        <v>54</v>
      </c>
      <c r="H18" s="14">
        <v>22</v>
      </c>
      <c r="I18" s="14">
        <v>4</v>
      </c>
      <c r="J18" s="14">
        <v>40</v>
      </c>
      <c r="K18" s="14">
        <v>37</v>
      </c>
      <c r="L18" s="14">
        <v>54</v>
      </c>
      <c r="M18" s="14">
        <v>5</v>
      </c>
      <c r="N18" s="14">
        <v>15</v>
      </c>
      <c r="O18" s="12">
        <f t="shared" si="2"/>
        <v>374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3</v>
      </c>
      <c r="D19" s="14">
        <v>6</v>
      </c>
      <c r="E19" s="14">
        <v>0</v>
      </c>
      <c r="F19" s="14">
        <v>0</v>
      </c>
      <c r="G19" s="14">
        <v>1</v>
      </c>
      <c r="H19" s="14">
        <v>1</v>
      </c>
      <c r="I19" s="14">
        <v>0</v>
      </c>
      <c r="J19" s="14">
        <v>1</v>
      </c>
      <c r="K19" s="14">
        <v>0</v>
      </c>
      <c r="L19" s="14">
        <v>0</v>
      </c>
      <c r="M19" s="14">
        <v>0</v>
      </c>
      <c r="N19" s="14">
        <v>0</v>
      </c>
      <c r="O19" s="12">
        <f t="shared" si="2"/>
        <v>17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47444</v>
      </c>
      <c r="C20" s="18">
        <f>C21+C22+C23</f>
        <v>27822</v>
      </c>
      <c r="D20" s="18">
        <f>D21+D22+D23</f>
        <v>33119</v>
      </c>
      <c r="E20" s="18">
        <f>E21+E22+E23</f>
        <v>4176</v>
      </c>
      <c r="F20" s="18">
        <f aca="true" t="shared" si="6" ref="F20:N20">F21+F22+F23</f>
        <v>27756</v>
      </c>
      <c r="G20" s="18">
        <f t="shared" si="6"/>
        <v>37956</v>
      </c>
      <c r="H20" s="18">
        <f>H21+H22+H23</f>
        <v>27077</v>
      </c>
      <c r="I20" s="18">
        <f>I21+I22+I23</f>
        <v>6524</v>
      </c>
      <c r="J20" s="18">
        <f>J21+J22+J23</f>
        <v>38866</v>
      </c>
      <c r="K20" s="18">
        <f>K21+K22+K23</f>
        <v>25882</v>
      </c>
      <c r="L20" s="18">
        <f>L21+L22+L23</f>
        <v>43446</v>
      </c>
      <c r="M20" s="18">
        <f t="shared" si="6"/>
        <v>12668</v>
      </c>
      <c r="N20" s="18">
        <f t="shared" si="6"/>
        <v>7077</v>
      </c>
      <c r="O20" s="12">
        <f aca="true" t="shared" si="7" ref="O20:O26">SUM(B20:N20)</f>
        <v>339813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24895</v>
      </c>
      <c r="C21" s="14">
        <v>15918</v>
      </c>
      <c r="D21" s="14">
        <v>16270</v>
      </c>
      <c r="E21" s="14">
        <v>2171</v>
      </c>
      <c r="F21" s="14">
        <v>14951</v>
      </c>
      <c r="G21" s="14">
        <v>19560</v>
      </c>
      <c r="H21" s="14">
        <v>15097</v>
      </c>
      <c r="I21" s="14">
        <v>3699</v>
      </c>
      <c r="J21" s="14">
        <v>19842</v>
      </c>
      <c r="K21" s="14">
        <v>13224</v>
      </c>
      <c r="L21" s="14">
        <v>20674</v>
      </c>
      <c r="M21" s="14">
        <v>6203</v>
      </c>
      <c r="N21" s="14">
        <v>3244</v>
      </c>
      <c r="O21" s="12">
        <f t="shared" si="7"/>
        <v>175748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21932</v>
      </c>
      <c r="C22" s="14">
        <v>11417</v>
      </c>
      <c r="D22" s="14">
        <v>16520</v>
      </c>
      <c r="E22" s="14">
        <v>1933</v>
      </c>
      <c r="F22" s="14">
        <v>12442</v>
      </c>
      <c r="G22" s="14">
        <v>17736</v>
      </c>
      <c r="H22" s="14">
        <v>11635</v>
      </c>
      <c r="I22" s="14">
        <v>2743</v>
      </c>
      <c r="J22" s="14">
        <v>18676</v>
      </c>
      <c r="K22" s="14">
        <v>12332</v>
      </c>
      <c r="L22" s="14">
        <v>22340</v>
      </c>
      <c r="M22" s="14">
        <v>6329</v>
      </c>
      <c r="N22" s="14">
        <v>3739</v>
      </c>
      <c r="O22" s="12">
        <f t="shared" si="7"/>
        <v>159774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617</v>
      </c>
      <c r="C23" s="14">
        <v>487</v>
      </c>
      <c r="D23" s="14">
        <v>329</v>
      </c>
      <c r="E23" s="14">
        <v>72</v>
      </c>
      <c r="F23" s="14">
        <v>363</v>
      </c>
      <c r="G23" s="14">
        <v>660</v>
      </c>
      <c r="H23" s="14">
        <v>345</v>
      </c>
      <c r="I23" s="14">
        <v>82</v>
      </c>
      <c r="J23" s="14">
        <v>348</v>
      </c>
      <c r="K23" s="14">
        <v>326</v>
      </c>
      <c r="L23" s="14">
        <v>432</v>
      </c>
      <c r="M23" s="14">
        <v>136</v>
      </c>
      <c r="N23" s="14">
        <v>94</v>
      </c>
      <c r="O23" s="12">
        <f t="shared" si="7"/>
        <v>4291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58133</v>
      </c>
      <c r="C24" s="14">
        <f>C25+C26</f>
        <v>41488</v>
      </c>
      <c r="D24" s="14">
        <f>D25+D26</f>
        <v>45720</v>
      </c>
      <c r="E24" s="14">
        <f>E25+E26</f>
        <v>6515</v>
      </c>
      <c r="F24" s="14">
        <f aca="true" t="shared" si="8" ref="F24:N24">F25+F26</f>
        <v>39849</v>
      </c>
      <c r="G24" s="14">
        <f t="shared" si="8"/>
        <v>58269</v>
      </c>
      <c r="H24" s="14">
        <f>H25+H26</f>
        <v>34668</v>
      </c>
      <c r="I24" s="14">
        <f>I25+I26</f>
        <v>8308</v>
      </c>
      <c r="J24" s="14">
        <f>J25+J26</f>
        <v>35806</v>
      </c>
      <c r="K24" s="14">
        <f>K25+K26</f>
        <v>32284</v>
      </c>
      <c r="L24" s="14">
        <f>L25+L26</f>
        <v>33399</v>
      </c>
      <c r="M24" s="14">
        <f t="shared" si="8"/>
        <v>9622</v>
      </c>
      <c r="N24" s="14">
        <f t="shared" si="8"/>
        <v>5039</v>
      </c>
      <c r="O24" s="12">
        <f t="shared" si="7"/>
        <v>409100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31678</v>
      </c>
      <c r="C25" s="14">
        <v>25651</v>
      </c>
      <c r="D25" s="14">
        <v>27180</v>
      </c>
      <c r="E25" s="14">
        <v>4162</v>
      </c>
      <c r="F25" s="14">
        <v>24467</v>
      </c>
      <c r="G25" s="14">
        <v>37123</v>
      </c>
      <c r="H25" s="14">
        <v>22338</v>
      </c>
      <c r="I25" s="14">
        <v>5732</v>
      </c>
      <c r="J25" s="14">
        <v>19789</v>
      </c>
      <c r="K25" s="14">
        <v>19852</v>
      </c>
      <c r="L25" s="14">
        <v>18883</v>
      </c>
      <c r="M25" s="14">
        <v>5692</v>
      </c>
      <c r="N25" s="14">
        <v>2708</v>
      </c>
      <c r="O25" s="12">
        <f t="shared" si="7"/>
        <v>245255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26455</v>
      </c>
      <c r="C26" s="14">
        <v>15837</v>
      </c>
      <c r="D26" s="14">
        <v>18540</v>
      </c>
      <c r="E26" s="14">
        <v>2353</v>
      </c>
      <c r="F26" s="14">
        <v>15382</v>
      </c>
      <c r="G26" s="14">
        <v>21146</v>
      </c>
      <c r="H26" s="14">
        <v>12330</v>
      </c>
      <c r="I26" s="14">
        <v>2576</v>
      </c>
      <c r="J26" s="14">
        <v>16017</v>
      </c>
      <c r="K26" s="14">
        <v>12432</v>
      </c>
      <c r="L26" s="14">
        <v>14516</v>
      </c>
      <c r="M26" s="14">
        <v>3930</v>
      </c>
      <c r="N26" s="14">
        <v>2331</v>
      </c>
      <c r="O26" s="12">
        <f t="shared" si="7"/>
        <v>163845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403088.50761988</v>
      </c>
      <c r="C36" s="60">
        <f aca="true" t="shared" si="11" ref="C36:N36">C37+C38+C39+C40</f>
        <v>289488.46919500007</v>
      </c>
      <c r="D36" s="60">
        <f t="shared" si="11"/>
        <v>299166.2952992001</v>
      </c>
      <c r="E36" s="60">
        <f t="shared" si="11"/>
        <v>53465.8424368</v>
      </c>
      <c r="F36" s="60">
        <f t="shared" si="11"/>
        <v>278025.57036265</v>
      </c>
      <c r="G36" s="60">
        <f t="shared" si="11"/>
        <v>322454.31279999996</v>
      </c>
      <c r="H36" s="60">
        <f t="shared" si="11"/>
        <v>250592.80750000002</v>
      </c>
      <c r="I36" s="60">
        <f>I37+I38+I39+I40</f>
        <v>61824.9471364</v>
      </c>
      <c r="J36" s="60">
        <f>J37+J38+J39+J40</f>
        <v>301853.47113819997</v>
      </c>
      <c r="K36" s="60">
        <f>K37+K38+K39+K40</f>
        <v>275975.505663</v>
      </c>
      <c r="L36" s="60">
        <f>L37+L38+L39+L40</f>
        <v>336768.82945824</v>
      </c>
      <c r="M36" s="60">
        <f t="shared" si="11"/>
        <v>137789.82548909</v>
      </c>
      <c r="N36" s="60">
        <f t="shared" si="11"/>
        <v>67374.58595328</v>
      </c>
      <c r="O36" s="60">
        <f>O37+O38+O39+O40</f>
        <v>3077868.9700517403</v>
      </c>
    </row>
    <row r="37" spans="1:15" ht="18.75" customHeight="1">
      <c r="A37" s="57" t="s">
        <v>50</v>
      </c>
      <c r="B37" s="54">
        <f aca="true" t="shared" si="12" ref="B37:N37">B29*B7</f>
        <v>396343.5594</v>
      </c>
      <c r="C37" s="54">
        <f t="shared" si="12"/>
        <v>283829.596</v>
      </c>
      <c r="D37" s="54">
        <f t="shared" si="12"/>
        <v>287672.90880000003</v>
      </c>
      <c r="E37" s="54">
        <f t="shared" si="12"/>
        <v>52939.7106</v>
      </c>
      <c r="F37" s="54">
        <f t="shared" si="12"/>
        <v>273825.13289999997</v>
      </c>
      <c r="G37" s="54">
        <f t="shared" si="12"/>
        <v>316633.9764</v>
      </c>
      <c r="H37" s="54">
        <f t="shared" si="12"/>
        <v>245500.4475</v>
      </c>
      <c r="I37" s="54">
        <f>I29*I7</f>
        <v>61330.7206</v>
      </c>
      <c r="J37" s="54">
        <f>J29*J7</f>
        <v>293206.446</v>
      </c>
      <c r="K37" s="54">
        <f>K29*K7</f>
        <v>271065.474</v>
      </c>
      <c r="L37" s="54">
        <f>L29*L7</f>
        <v>328161.5998</v>
      </c>
      <c r="M37" s="54">
        <f t="shared" si="12"/>
        <v>134522.2445</v>
      </c>
      <c r="N37" s="54">
        <f t="shared" si="12"/>
        <v>66850.2084</v>
      </c>
      <c r="O37" s="56">
        <f>SUM(B37:N37)</f>
        <v>3011882.0249</v>
      </c>
    </row>
    <row r="38" spans="1:15" ht="18.75" customHeight="1">
      <c r="A38" s="57" t="s">
        <v>51</v>
      </c>
      <c r="B38" s="54">
        <f aca="true" t="shared" si="13" ref="B38:N38">B30*B7</f>
        <v>-1170.63178012</v>
      </c>
      <c r="C38" s="54">
        <f t="shared" si="13"/>
        <v>-757.106805</v>
      </c>
      <c r="D38" s="54">
        <f t="shared" si="13"/>
        <v>-854.6035008</v>
      </c>
      <c r="E38" s="54">
        <f t="shared" si="13"/>
        <v>-120.1481632</v>
      </c>
      <c r="F38" s="54">
        <f t="shared" si="13"/>
        <v>-798.13253735</v>
      </c>
      <c r="G38" s="54">
        <f t="shared" si="13"/>
        <v>-933.4836</v>
      </c>
      <c r="H38" s="54">
        <f t="shared" si="13"/>
        <v>-657.58</v>
      </c>
      <c r="I38" s="54">
        <f>I30*I7</f>
        <v>-160.61346360000002</v>
      </c>
      <c r="J38" s="54">
        <f>J30*J7</f>
        <v>-811.9848618</v>
      </c>
      <c r="K38" s="54">
        <f>K30*K7</f>
        <v>-715.568337</v>
      </c>
      <c r="L38" s="54">
        <f>L30*L7</f>
        <v>-887.84034176</v>
      </c>
      <c r="M38" s="54">
        <f t="shared" si="13"/>
        <v>-341.62901091</v>
      </c>
      <c r="N38" s="54">
        <f t="shared" si="13"/>
        <v>-194.66244672000002</v>
      </c>
      <c r="O38" s="25">
        <f>SUM(B38:N38)</f>
        <v>-8403.98484826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-48776</v>
      </c>
      <c r="C42" s="25">
        <f aca="true" t="shared" si="15" ref="C42:N42">+C43+C46+C58+C59</f>
        <v>-45272</v>
      </c>
      <c r="D42" s="25">
        <f t="shared" si="15"/>
        <v>-39144</v>
      </c>
      <c r="E42" s="25">
        <f t="shared" si="15"/>
        <v>-4256</v>
      </c>
      <c r="F42" s="25">
        <f t="shared" si="15"/>
        <v>-32596</v>
      </c>
      <c r="G42" s="25">
        <f t="shared" si="15"/>
        <v>-52056</v>
      </c>
      <c r="H42" s="25">
        <f t="shared" si="15"/>
        <v>-40520</v>
      </c>
      <c r="I42" s="25">
        <f>+I43+I46+I58+I59</f>
        <v>-12168</v>
      </c>
      <c r="J42" s="25">
        <f>+J43+J46+J58+J59</f>
        <v>-28012</v>
      </c>
      <c r="K42" s="25">
        <f>+K43+K46+K58+K59</f>
        <v>-35596</v>
      </c>
      <c r="L42" s="25">
        <f>+L43+L46+L58+L59</f>
        <v>-29864</v>
      </c>
      <c r="M42" s="25">
        <f t="shared" si="15"/>
        <v>-14328</v>
      </c>
      <c r="N42" s="25">
        <f t="shared" si="15"/>
        <v>-7980</v>
      </c>
      <c r="O42" s="25">
        <f>+O43+O46+O58+O59</f>
        <v>-390568</v>
      </c>
    </row>
    <row r="43" spans="1:15" ht="18.75" customHeight="1">
      <c r="A43" s="17" t="s">
        <v>55</v>
      </c>
      <c r="B43" s="26">
        <f>B44+B45</f>
        <v>-48776</v>
      </c>
      <c r="C43" s="26">
        <f>C44+C45</f>
        <v>-45272</v>
      </c>
      <c r="D43" s="26">
        <f>D44+D45</f>
        <v>-38644</v>
      </c>
      <c r="E43" s="26">
        <f>E44+E45</f>
        <v>-4256</v>
      </c>
      <c r="F43" s="26">
        <f aca="true" t="shared" si="16" ref="F43:N43">F44+F45</f>
        <v>-32096</v>
      </c>
      <c r="G43" s="26">
        <f t="shared" si="16"/>
        <v>-51556</v>
      </c>
      <c r="H43" s="26">
        <f t="shared" si="16"/>
        <v>-40520</v>
      </c>
      <c r="I43" s="26">
        <f>I44+I45</f>
        <v>-10168</v>
      </c>
      <c r="J43" s="26">
        <f>J44+J45</f>
        <v>-28012</v>
      </c>
      <c r="K43" s="26">
        <f>K44+K45</f>
        <v>-35596</v>
      </c>
      <c r="L43" s="26">
        <f>L44+L45</f>
        <v>-29864</v>
      </c>
      <c r="M43" s="26">
        <f t="shared" si="16"/>
        <v>-14328</v>
      </c>
      <c r="N43" s="26">
        <f t="shared" si="16"/>
        <v>-7980</v>
      </c>
      <c r="O43" s="25">
        <f aca="true" t="shared" si="17" ref="O43:O59">SUM(B43:N43)</f>
        <v>-387068</v>
      </c>
    </row>
    <row r="44" spans="1:26" ht="18.75" customHeight="1">
      <c r="A44" s="13" t="s">
        <v>56</v>
      </c>
      <c r="B44" s="20">
        <f>ROUND(-B9*$D$3,2)</f>
        <v>-48776</v>
      </c>
      <c r="C44" s="20">
        <f>ROUND(-C9*$D$3,2)</f>
        <v>-45272</v>
      </c>
      <c r="D44" s="20">
        <f>ROUND(-D9*$D$3,2)</f>
        <v>-38644</v>
      </c>
      <c r="E44" s="20">
        <f>ROUND(-E9*$D$3,2)</f>
        <v>-4256</v>
      </c>
      <c r="F44" s="20">
        <f aca="true" t="shared" si="18" ref="F44:N44">ROUND(-F9*$D$3,2)</f>
        <v>-32096</v>
      </c>
      <c r="G44" s="20">
        <f t="shared" si="18"/>
        <v>-51556</v>
      </c>
      <c r="H44" s="20">
        <f t="shared" si="18"/>
        <v>-40520</v>
      </c>
      <c r="I44" s="20">
        <f>ROUND(-I9*$D$3,2)</f>
        <v>-10168</v>
      </c>
      <c r="J44" s="20">
        <f>ROUND(-J9*$D$3,2)</f>
        <v>-28012</v>
      </c>
      <c r="K44" s="20">
        <f>ROUND(-K9*$D$3,2)</f>
        <v>-35596</v>
      </c>
      <c r="L44" s="20">
        <f>ROUND(-L9*$D$3,2)</f>
        <v>-29864</v>
      </c>
      <c r="M44" s="20">
        <f t="shared" si="18"/>
        <v>-14328</v>
      </c>
      <c r="N44" s="20">
        <f t="shared" si="18"/>
        <v>-7980</v>
      </c>
      <c r="O44" s="46">
        <f t="shared" si="17"/>
        <v>-387068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354312.50761988</v>
      </c>
      <c r="C61" s="29">
        <f t="shared" si="21"/>
        <v>244216.46919500007</v>
      </c>
      <c r="D61" s="29">
        <f t="shared" si="21"/>
        <v>260022.2952992001</v>
      </c>
      <c r="E61" s="29">
        <f t="shared" si="21"/>
        <v>49209.8424368</v>
      </c>
      <c r="F61" s="29">
        <f t="shared" si="21"/>
        <v>245429.57036264997</v>
      </c>
      <c r="G61" s="29">
        <f t="shared" si="21"/>
        <v>270398.31279999996</v>
      </c>
      <c r="H61" s="29">
        <f t="shared" si="21"/>
        <v>210072.80750000002</v>
      </c>
      <c r="I61" s="29">
        <f t="shared" si="21"/>
        <v>49656.9471364</v>
      </c>
      <c r="J61" s="29">
        <f>+J36+J42</f>
        <v>273841.47113819997</v>
      </c>
      <c r="K61" s="29">
        <f>+K36+K42</f>
        <v>240379.505663</v>
      </c>
      <c r="L61" s="29">
        <f>+L36+L42</f>
        <v>306904.82945824</v>
      </c>
      <c r="M61" s="29">
        <f t="shared" si="21"/>
        <v>123461.82548909</v>
      </c>
      <c r="N61" s="29">
        <f t="shared" si="21"/>
        <v>59394.585953279995</v>
      </c>
      <c r="O61" s="29">
        <f>SUM(B61:N61)</f>
        <v>2687300.97005174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354312.5</v>
      </c>
      <c r="C64" s="36">
        <f aca="true" t="shared" si="22" ref="C64:N64">SUM(C65:C78)</f>
        <v>244216.47</v>
      </c>
      <c r="D64" s="36">
        <f t="shared" si="22"/>
        <v>260022.3</v>
      </c>
      <c r="E64" s="36">
        <f t="shared" si="22"/>
        <v>49209.84</v>
      </c>
      <c r="F64" s="36">
        <f t="shared" si="22"/>
        <v>245429.57</v>
      </c>
      <c r="G64" s="36">
        <f t="shared" si="22"/>
        <v>270398.32</v>
      </c>
      <c r="H64" s="36">
        <f t="shared" si="22"/>
        <v>210072.81</v>
      </c>
      <c r="I64" s="36">
        <f t="shared" si="22"/>
        <v>49656.95</v>
      </c>
      <c r="J64" s="36">
        <f t="shared" si="22"/>
        <v>273841.48</v>
      </c>
      <c r="K64" s="36">
        <f t="shared" si="22"/>
        <v>240379.5</v>
      </c>
      <c r="L64" s="36">
        <f t="shared" si="22"/>
        <v>306904.83</v>
      </c>
      <c r="M64" s="36">
        <f t="shared" si="22"/>
        <v>123461.82</v>
      </c>
      <c r="N64" s="36">
        <f t="shared" si="22"/>
        <v>59394.59</v>
      </c>
      <c r="O64" s="29">
        <f>SUM(O65:O78)</f>
        <v>2687300.98</v>
      </c>
    </row>
    <row r="65" spans="1:16" ht="18.75" customHeight="1">
      <c r="A65" s="17" t="s">
        <v>70</v>
      </c>
      <c r="B65" s="36">
        <v>69339.56</v>
      </c>
      <c r="C65" s="36">
        <v>70564.31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139903.87</v>
      </c>
      <c r="P65"/>
    </row>
    <row r="66" spans="1:16" ht="18.75" customHeight="1">
      <c r="A66" s="17" t="s">
        <v>71</v>
      </c>
      <c r="B66" s="36">
        <v>284972.94</v>
      </c>
      <c r="C66" s="36">
        <v>173652.16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458625.1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260022.3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260022.3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49209.84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49209.84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245429.57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245429.57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270398.32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270398.32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210072.81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210072.81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49656.95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49656.95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273841.48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273841.48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240379.5</v>
      </c>
      <c r="L74" s="35">
        <v>0</v>
      </c>
      <c r="M74" s="35">
        <v>0</v>
      </c>
      <c r="N74" s="35">
        <v>0</v>
      </c>
      <c r="O74" s="29">
        <f t="shared" si="23"/>
        <v>240379.5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306904.83</v>
      </c>
      <c r="M75" s="35">
        <v>0</v>
      </c>
      <c r="N75" s="61">
        <v>0</v>
      </c>
      <c r="O75" s="26">
        <f t="shared" si="23"/>
        <v>306904.83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123461.82</v>
      </c>
      <c r="N76" s="35">
        <v>0</v>
      </c>
      <c r="O76" s="29">
        <f t="shared" si="23"/>
        <v>123461.82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59394.59</v>
      </c>
      <c r="O77" s="26">
        <f t="shared" si="23"/>
        <v>59394.59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2.351648783182446</v>
      </c>
      <c r="C82" s="44">
        <v>2.5161905388929524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2.0576466580985087</v>
      </c>
      <c r="C83" s="44">
        <v>2.109686082635004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1.876686573275146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2.7953072848225022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2.192159833371703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1.7393444611988897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2.1041991696827766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2.1555312438602607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2.0661515046564247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2.4238813776621297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2.3222690723499637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2.9215489827899406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2.5340223391484877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2018-04-19T18:58:30Z</dcterms:modified>
  <cp:category/>
  <cp:version/>
  <cp:contentType/>
  <cp:contentStatus/>
</cp:coreProperties>
</file>