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<sst xmlns="http://schemas.openxmlformats.org/spreadsheetml/2006/main" count="112" uniqueCount="110">
  <si>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</si>
  <si>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</si>
  <si>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</si>
  <si>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</si>
  <si>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</si>
  <si>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</si>
  <si>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</si>
  <si>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</si>
  <si>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</si>
  <si>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</si>
  <si>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</si>
  <si>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</si>
  <si>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</si>
  <si>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</si>
  <si>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</si>
  <si>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</si>
  <si>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</si>
  <si>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</si>
  <si>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</si>
  <si>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</si>
  <si>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</si>
  <si>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</si>
  <si>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</si>
  <si>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</si>
  <si>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</si>
  <si>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</si>
  <si>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</si>
  <si>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</si>
  <si>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</si>
  <si>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</si>
  <si>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</si>
  <si>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</si>
  <si>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</si>
  <si>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</si>
  <si>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</si>
  <si>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</si>
  <si>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</si>
  <si>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</si>
  <si>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</si>
  <si>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</si>
  <si>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</si>
  <si>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</si>
  <si>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</si>
  <si>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</si>
  <si>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</si>
  <si>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</si>
  <si>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</si>
  <si>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</si>
  <si>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</si>
  <si>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</si>
  <si>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</si>
  <si>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</si>
  <si>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</si>
  <si>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</si>
  <si>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</si>
  <si>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</si>
  <si>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</si>
  <si>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</si>
  <si>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</si>
  <si>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</si>
  <si>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</si>
  <si>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</si>
  <si>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</si>
  <si>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</si>
  <si>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</si>
  <si>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</si>
  <si>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</si>
  <si>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</si>
  <si>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</si>
  <si>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</si>
  <si>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</si>
  <si>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</si>
  <si>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</si>
  <si>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</si>
  <si>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</si>
  <si>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</si>
  <si>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</si>
  <si>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</si>
  <si>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</si>
  <si>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</si>
  <si>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</si>
  <si>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</si>
  <si>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</si>
  <si>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</si>
  <si>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</si>
  <si>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</si>
  <si>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</si>
  <si>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</si>
  <si>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</si>
  <si>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</si>
  <si>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</si>
  <si>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</si>
  <si>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</si>
  <si>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</si>
  <si>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</si>
  <si>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</si>
  <si>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</si>
  <si>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</si>
  <si>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</si>
  <si>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</si>
  <si>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</si>
  <si>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</si>
  <si>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</si>
  <si>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</si>
  <si>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</si>
  <si>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</si>
  <si>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</si>
  <si>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</si>
  <si>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</si>
  <si>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14/04/18 - VENCIMENTO 20/04/18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</si>
</sst>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359209</v>
      </c>
      <c r="C7" s="10">
        <f>C8+C20+C24</f>
        <v>247377</v>
      </c>
      <c r="D7" s="10">
        <f>D8+D20+D24</f>
        <v>291372</v>
      </c>
      <c r="E7" s="10">
        <f>E8+E20+E24</f>
        <v>43239</v>
      </c>
      <c r="F7" s="10">
        <f aca="true" t="shared" si="0" ref="F7:N7">F8+F20+F24</f>
        <v>233955</v>
      </c>
      <c r="G7" s="10">
        <f t="shared" si="0"/>
        <v>365823</v>
      </c>
      <c r="H7" s="10">
        <f>H8+H20+H24</f>
        <v>247557</v>
      </c>
      <c r="I7" s="10">
        <f>I8+I20+I24</f>
        <v>67875</v>
      </c>
      <c r="J7" s="10">
        <f>J8+J20+J24</f>
        <v>299430</v>
      </c>
      <c r="K7" s="10">
        <f>K8+K20+K24</f>
        <v>222561</v>
      </c>
      <c r="L7" s="10">
        <f>L8+L20+L24</f>
        <v>285568</v>
      </c>
      <c r="M7" s="10">
        <f t="shared" si="0"/>
        <v>96788</v>
      </c>
      <c r="N7" s="10">
        <f t="shared" si="0"/>
        <v>58881</v>
      </c>
      <c r="O7" s="10">
        <f>+O8+O20+O24</f>
        <v>2819635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161589</v>
      </c>
      <c r="C8" s="12">
        <f>+C9+C12+C16</f>
        <v>117992</v>
      </c>
      <c r="D8" s="12">
        <f>+D9+D12+D16</f>
        <v>148036</v>
      </c>
      <c r="E8" s="12">
        <f>+E9+E12+E16</f>
        <v>20025</v>
      </c>
      <c r="F8" s="12">
        <f aca="true" t="shared" si="1" ref="F8:N8">+F9+F12+F16</f>
        <v>110174</v>
      </c>
      <c r="G8" s="12">
        <f t="shared" si="1"/>
        <v>175500</v>
      </c>
      <c r="H8" s="12">
        <f>+H9+H12+H16</f>
        <v>117704</v>
      </c>
      <c r="I8" s="12">
        <f>+I9+I12+I16</f>
        <v>33284</v>
      </c>
      <c r="J8" s="12">
        <f>+J9+J12+J16</f>
        <v>145403</v>
      </c>
      <c r="K8" s="12">
        <f>+K9+K12+K16</f>
        <v>109236</v>
      </c>
      <c r="L8" s="12">
        <f>+L9+L12+L16</f>
        <v>133267</v>
      </c>
      <c r="M8" s="12">
        <f t="shared" si="1"/>
        <v>50385</v>
      </c>
      <c r="N8" s="12">
        <f t="shared" si="1"/>
        <v>31999</v>
      </c>
      <c r="O8" s="12">
        <f>SUM(B8:N8)</f>
        <v>1354594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18633</v>
      </c>
      <c r="C9" s="14">
        <v>18167</v>
      </c>
      <c r="D9" s="14">
        <v>14575</v>
      </c>
      <c r="E9" s="14">
        <v>2073</v>
      </c>
      <c r="F9" s="14">
        <v>11664</v>
      </c>
      <c r="G9" s="14">
        <v>20744</v>
      </c>
      <c r="H9" s="14">
        <v>17803</v>
      </c>
      <c r="I9" s="14">
        <v>5063</v>
      </c>
      <c r="J9" s="14">
        <v>12058</v>
      </c>
      <c r="K9" s="14">
        <v>15346</v>
      </c>
      <c r="L9" s="14">
        <v>12814</v>
      </c>
      <c r="M9" s="14">
        <v>6616</v>
      </c>
      <c r="N9" s="14">
        <v>4311</v>
      </c>
      <c r="O9" s="12">
        <f aca="true" t="shared" si="2" ref="O9:O19">SUM(B9:N9)</f>
        <v>159867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18633</v>
      </c>
      <c r="C10" s="14">
        <f>+C9-C11</f>
        <v>18167</v>
      </c>
      <c r="D10" s="14">
        <f>+D9-D11</f>
        <v>14575</v>
      </c>
      <c r="E10" s="14">
        <f>+E9-E11</f>
        <v>2073</v>
      </c>
      <c r="F10" s="14">
        <f aca="true" t="shared" si="3" ref="F10:N10">+F9-F11</f>
        <v>11664</v>
      </c>
      <c r="G10" s="14">
        <f t="shared" si="3"/>
        <v>20744</v>
      </c>
      <c r="H10" s="14">
        <f>+H9-H11</f>
        <v>17803</v>
      </c>
      <c r="I10" s="14">
        <f>+I9-I11</f>
        <v>5063</v>
      </c>
      <c r="J10" s="14">
        <f>+J9-J11</f>
        <v>12058</v>
      </c>
      <c r="K10" s="14">
        <f>+K9-K11</f>
        <v>15346</v>
      </c>
      <c r="L10" s="14">
        <f>+L9-L11</f>
        <v>12814</v>
      </c>
      <c r="M10" s="14">
        <f t="shared" si="3"/>
        <v>6616</v>
      </c>
      <c r="N10" s="14">
        <f t="shared" si="3"/>
        <v>4311</v>
      </c>
      <c r="O10" s="12">
        <f t="shared" si="2"/>
        <v>159867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134374</v>
      </c>
      <c r="C12" s="14">
        <f>C13+C14+C15</f>
        <v>93864</v>
      </c>
      <c r="D12" s="14">
        <f>D13+D14+D15</f>
        <v>126731</v>
      </c>
      <c r="E12" s="14">
        <f>E13+E14+E15</f>
        <v>16980</v>
      </c>
      <c r="F12" s="14">
        <f aca="true" t="shared" si="4" ref="F12:N12">F13+F14+F15</f>
        <v>92895</v>
      </c>
      <c r="G12" s="14">
        <f t="shared" si="4"/>
        <v>144782</v>
      </c>
      <c r="H12" s="14">
        <f>H13+H14+H15</f>
        <v>94215</v>
      </c>
      <c r="I12" s="14">
        <f>I13+I14+I15</f>
        <v>26571</v>
      </c>
      <c r="J12" s="14">
        <f>J13+J14+J15</f>
        <v>125025</v>
      </c>
      <c r="K12" s="14">
        <f>K13+K14+K15</f>
        <v>88329</v>
      </c>
      <c r="L12" s="14">
        <f>L13+L14+L15</f>
        <v>112682</v>
      </c>
      <c r="M12" s="14">
        <f t="shared" si="4"/>
        <v>41337</v>
      </c>
      <c r="N12" s="14">
        <f t="shared" si="4"/>
        <v>26439</v>
      </c>
      <c r="O12" s="12">
        <f t="shared" si="2"/>
        <v>1124224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65500</v>
      </c>
      <c r="C13" s="14">
        <v>47058</v>
      </c>
      <c r="D13" s="14">
        <v>60776</v>
      </c>
      <c r="E13" s="14">
        <v>8404</v>
      </c>
      <c r="F13" s="14">
        <v>44390</v>
      </c>
      <c r="G13" s="14">
        <v>70497</v>
      </c>
      <c r="H13" s="14">
        <v>47410</v>
      </c>
      <c r="I13" s="14">
        <v>13444</v>
      </c>
      <c r="J13" s="14">
        <v>62054</v>
      </c>
      <c r="K13" s="14">
        <v>42301</v>
      </c>
      <c r="L13" s="14">
        <v>52870</v>
      </c>
      <c r="M13" s="14">
        <v>18893</v>
      </c>
      <c r="N13" s="14">
        <v>11760</v>
      </c>
      <c r="O13" s="12">
        <f t="shared" si="2"/>
        <v>545357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65816</v>
      </c>
      <c r="C14" s="14">
        <v>43731</v>
      </c>
      <c r="D14" s="14">
        <v>63752</v>
      </c>
      <c r="E14" s="14">
        <v>8105</v>
      </c>
      <c r="F14" s="14">
        <v>45817</v>
      </c>
      <c r="G14" s="14">
        <v>69046</v>
      </c>
      <c r="H14" s="14">
        <v>44197</v>
      </c>
      <c r="I14" s="14">
        <v>12450</v>
      </c>
      <c r="J14" s="14">
        <v>60832</v>
      </c>
      <c r="K14" s="14">
        <v>43811</v>
      </c>
      <c r="L14" s="14">
        <v>57758</v>
      </c>
      <c r="M14" s="14">
        <v>21539</v>
      </c>
      <c r="N14" s="14">
        <v>14165</v>
      </c>
      <c r="O14" s="12">
        <f t="shared" si="2"/>
        <v>551019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3058</v>
      </c>
      <c r="C15" s="14">
        <v>3075</v>
      </c>
      <c r="D15" s="14">
        <v>2203</v>
      </c>
      <c r="E15" s="14">
        <v>471</v>
      </c>
      <c r="F15" s="14">
        <v>2688</v>
      </c>
      <c r="G15" s="14">
        <v>5239</v>
      </c>
      <c r="H15" s="14">
        <v>2608</v>
      </c>
      <c r="I15" s="14">
        <v>677</v>
      </c>
      <c r="J15" s="14">
        <v>2139</v>
      </c>
      <c r="K15" s="14">
        <v>2217</v>
      </c>
      <c r="L15" s="14">
        <v>2054</v>
      </c>
      <c r="M15" s="14">
        <v>905</v>
      </c>
      <c r="N15" s="14">
        <v>514</v>
      </c>
      <c r="O15" s="12">
        <f t="shared" si="2"/>
        <v>27848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8582</v>
      </c>
      <c r="C16" s="14">
        <f>C17+C18+C19</f>
        <v>5961</v>
      </c>
      <c r="D16" s="14">
        <f>D17+D18+D19</f>
        <v>6730</v>
      </c>
      <c r="E16" s="14">
        <f>E17+E18+E19</f>
        <v>972</v>
      </c>
      <c r="F16" s="14">
        <f aca="true" t="shared" si="5" ref="F16:N16">F17+F18+F19</f>
        <v>5615</v>
      </c>
      <c r="G16" s="14">
        <f t="shared" si="5"/>
        <v>9974</v>
      </c>
      <c r="H16" s="14">
        <f>H17+H18+H19</f>
        <v>5686</v>
      </c>
      <c r="I16" s="14">
        <f>I17+I18+I19</f>
        <v>1650</v>
      </c>
      <c r="J16" s="14">
        <f>J17+J18+J19</f>
        <v>8320</v>
      </c>
      <c r="K16" s="14">
        <f>K17+K18+K19</f>
        <v>5561</v>
      </c>
      <c r="L16" s="14">
        <f>L17+L18+L19</f>
        <v>7771</v>
      </c>
      <c r="M16" s="14">
        <f t="shared" si="5"/>
        <v>2432</v>
      </c>
      <c r="N16" s="14">
        <f t="shared" si="5"/>
        <v>1249</v>
      </c>
      <c r="O16" s="12">
        <f t="shared" si="2"/>
        <v>70503</v>
      </c>
    </row>
    <row r="17" spans="1:26" ht="18.75" customHeight="1">
      <c r="A17" s="15" t="s">
        <v>16</v>
      </c>
      <c r="B17" s="14">
        <v>8457</v>
      </c>
      <c r="C17" s="14">
        <v>5912</v>
      </c>
      <c r="D17" s="14">
        <v>6663</v>
      </c>
      <c r="E17" s="14">
        <v>967</v>
      </c>
      <c r="F17" s="14">
        <v>5564</v>
      </c>
      <c r="G17" s="14">
        <v>9895</v>
      </c>
      <c r="H17" s="14">
        <v>5630</v>
      </c>
      <c r="I17" s="14">
        <v>1640</v>
      </c>
      <c r="J17" s="14">
        <v>8240</v>
      </c>
      <c r="K17" s="14">
        <v>5486</v>
      </c>
      <c r="L17" s="14">
        <v>7677</v>
      </c>
      <c r="M17" s="14">
        <v>2411</v>
      </c>
      <c r="N17" s="14">
        <v>1230</v>
      </c>
      <c r="O17" s="12">
        <f t="shared" si="2"/>
        <v>69772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119</v>
      </c>
      <c r="C18" s="14">
        <v>41</v>
      </c>
      <c r="D18" s="14">
        <v>58</v>
      </c>
      <c r="E18" s="14">
        <v>3</v>
      </c>
      <c r="F18" s="14">
        <v>47</v>
      </c>
      <c r="G18" s="14">
        <v>71</v>
      </c>
      <c r="H18" s="14">
        <v>50</v>
      </c>
      <c r="I18" s="14">
        <v>10</v>
      </c>
      <c r="J18" s="14">
        <v>76</v>
      </c>
      <c r="K18" s="14">
        <v>74</v>
      </c>
      <c r="L18" s="14">
        <v>89</v>
      </c>
      <c r="M18" s="14">
        <v>18</v>
      </c>
      <c r="N18" s="14">
        <v>17</v>
      </c>
      <c r="O18" s="12">
        <f t="shared" si="2"/>
        <v>673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8</v>
      </c>
      <c r="D19" s="14">
        <v>9</v>
      </c>
      <c r="E19" s="14">
        <v>2</v>
      </c>
      <c r="F19" s="14">
        <v>4</v>
      </c>
      <c r="G19" s="14">
        <v>8</v>
      </c>
      <c r="H19" s="14">
        <v>6</v>
      </c>
      <c r="I19" s="14">
        <v>0</v>
      </c>
      <c r="J19" s="14">
        <v>4</v>
      </c>
      <c r="K19" s="14">
        <v>1</v>
      </c>
      <c r="L19" s="14">
        <v>5</v>
      </c>
      <c r="M19" s="14">
        <v>3</v>
      </c>
      <c r="N19" s="14">
        <v>2</v>
      </c>
      <c r="O19" s="12">
        <f t="shared" si="2"/>
        <v>58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93311</v>
      </c>
      <c r="C20" s="18">
        <f>C21+C22+C23</f>
        <v>54891</v>
      </c>
      <c r="D20" s="18">
        <f>D21+D22+D23</f>
        <v>62074</v>
      </c>
      <c r="E20" s="18">
        <f>E21+E22+E23</f>
        <v>9125</v>
      </c>
      <c r="F20" s="18">
        <f aca="true" t="shared" si="6" ref="F20:N20">F21+F22+F23</f>
        <v>51564</v>
      </c>
      <c r="G20" s="18">
        <f t="shared" si="6"/>
        <v>78921</v>
      </c>
      <c r="H20" s="18">
        <f>H21+H22+H23</f>
        <v>59565</v>
      </c>
      <c r="I20" s="18">
        <f>I21+I22+I23</f>
        <v>15792</v>
      </c>
      <c r="J20" s="18">
        <f>J21+J22+J23</f>
        <v>77363</v>
      </c>
      <c r="K20" s="18">
        <f>K21+K22+K23</f>
        <v>51105</v>
      </c>
      <c r="L20" s="18">
        <f>L21+L22+L23</f>
        <v>82940</v>
      </c>
      <c r="M20" s="18">
        <f t="shared" si="6"/>
        <v>25714</v>
      </c>
      <c r="N20" s="18">
        <f t="shared" si="6"/>
        <v>15124</v>
      </c>
      <c r="O20" s="12">
        <f aca="true" t="shared" si="7" ref="O20:O26">SUM(B20:N20)</f>
        <v>677489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48307</v>
      </c>
      <c r="C21" s="14">
        <v>30345</v>
      </c>
      <c r="D21" s="14">
        <v>31189</v>
      </c>
      <c r="E21" s="14">
        <v>4887</v>
      </c>
      <c r="F21" s="14">
        <v>26776</v>
      </c>
      <c r="G21" s="14">
        <v>41032</v>
      </c>
      <c r="H21" s="14">
        <v>33020</v>
      </c>
      <c r="I21" s="14">
        <v>8760</v>
      </c>
      <c r="J21" s="14">
        <v>40946</v>
      </c>
      <c r="K21" s="14">
        <v>26530</v>
      </c>
      <c r="L21" s="14">
        <v>41408</v>
      </c>
      <c r="M21" s="14">
        <v>12862</v>
      </c>
      <c r="N21" s="14">
        <v>7470</v>
      </c>
      <c r="O21" s="12">
        <f t="shared" si="7"/>
        <v>353532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43529</v>
      </c>
      <c r="C22" s="14">
        <v>23395</v>
      </c>
      <c r="D22" s="14">
        <v>30110</v>
      </c>
      <c r="E22" s="14">
        <v>4056</v>
      </c>
      <c r="F22" s="14">
        <v>23784</v>
      </c>
      <c r="G22" s="14">
        <v>35958</v>
      </c>
      <c r="H22" s="14">
        <v>25564</v>
      </c>
      <c r="I22" s="14">
        <v>6748</v>
      </c>
      <c r="J22" s="14">
        <v>35382</v>
      </c>
      <c r="K22" s="14">
        <v>23676</v>
      </c>
      <c r="L22" s="14">
        <v>40378</v>
      </c>
      <c r="M22" s="14">
        <v>12449</v>
      </c>
      <c r="N22" s="14">
        <v>7427</v>
      </c>
      <c r="O22" s="12">
        <f t="shared" si="7"/>
        <v>312456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1475</v>
      </c>
      <c r="C23" s="14">
        <v>1151</v>
      </c>
      <c r="D23" s="14">
        <v>775</v>
      </c>
      <c r="E23" s="14">
        <v>182</v>
      </c>
      <c r="F23" s="14">
        <v>1004</v>
      </c>
      <c r="G23" s="14">
        <v>1931</v>
      </c>
      <c r="H23" s="14">
        <v>981</v>
      </c>
      <c r="I23" s="14">
        <v>284</v>
      </c>
      <c r="J23" s="14">
        <v>1035</v>
      </c>
      <c r="K23" s="14">
        <v>899</v>
      </c>
      <c r="L23" s="14">
        <v>1154</v>
      </c>
      <c r="M23" s="14">
        <v>403</v>
      </c>
      <c r="N23" s="14">
        <v>227</v>
      </c>
      <c r="O23" s="12">
        <f t="shared" si="7"/>
        <v>11501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104309</v>
      </c>
      <c r="C24" s="14">
        <f>C25+C26</f>
        <v>74494</v>
      </c>
      <c r="D24" s="14">
        <f>D25+D26</f>
        <v>81262</v>
      </c>
      <c r="E24" s="14">
        <f>E25+E26</f>
        <v>14089</v>
      </c>
      <c r="F24" s="14">
        <f aca="true" t="shared" si="8" ref="F24:N24">F25+F26</f>
        <v>72217</v>
      </c>
      <c r="G24" s="14">
        <f t="shared" si="8"/>
        <v>111402</v>
      </c>
      <c r="H24" s="14">
        <f>H25+H26</f>
        <v>70288</v>
      </c>
      <c r="I24" s="14">
        <f>I25+I26</f>
        <v>18799</v>
      </c>
      <c r="J24" s="14">
        <f>J25+J26</f>
        <v>76664</v>
      </c>
      <c r="K24" s="14">
        <f>K25+K26</f>
        <v>62220</v>
      </c>
      <c r="L24" s="14">
        <f>L25+L26</f>
        <v>69361</v>
      </c>
      <c r="M24" s="14">
        <f t="shared" si="8"/>
        <v>20689</v>
      </c>
      <c r="N24" s="14">
        <f t="shared" si="8"/>
        <v>11758</v>
      </c>
      <c r="O24" s="12">
        <f t="shared" si="7"/>
        <v>787552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53414</v>
      </c>
      <c r="C25" s="14">
        <v>43635</v>
      </c>
      <c r="D25" s="14">
        <v>46054</v>
      </c>
      <c r="E25" s="14">
        <v>8709</v>
      </c>
      <c r="F25" s="14">
        <v>42282</v>
      </c>
      <c r="G25" s="14">
        <v>67646</v>
      </c>
      <c r="H25" s="14">
        <v>43522</v>
      </c>
      <c r="I25" s="14">
        <v>12405</v>
      </c>
      <c r="J25" s="14">
        <v>40207</v>
      </c>
      <c r="K25" s="14">
        <v>36099</v>
      </c>
      <c r="L25" s="14">
        <v>36961</v>
      </c>
      <c r="M25" s="14">
        <v>11268</v>
      </c>
      <c r="N25" s="14">
        <v>5845</v>
      </c>
      <c r="O25" s="12">
        <f t="shared" si="7"/>
        <v>448047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50895</v>
      </c>
      <c r="C26" s="14">
        <v>30859</v>
      </c>
      <c r="D26" s="14">
        <v>35208</v>
      </c>
      <c r="E26" s="14">
        <v>5380</v>
      </c>
      <c r="F26" s="14">
        <v>29935</v>
      </c>
      <c r="G26" s="14">
        <v>43756</v>
      </c>
      <c r="H26" s="14">
        <v>26766</v>
      </c>
      <c r="I26" s="14">
        <v>6394</v>
      </c>
      <c r="J26" s="14">
        <v>36457</v>
      </c>
      <c r="K26" s="14">
        <v>26121</v>
      </c>
      <c r="L26" s="14">
        <v>32400</v>
      </c>
      <c r="M26" s="14">
        <v>9421</v>
      </c>
      <c r="N26" s="14">
        <v>5913</v>
      </c>
      <c r="O26" s="12">
        <f t="shared" si="7"/>
        <v>339505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759059.4811811399</v>
      </c>
      <c r="C36" s="60">
        <f aca="true" t="shared" si="11" ref="C36:N36">C37+C38+C39+C40</f>
        <v>549292.3514985</v>
      </c>
      <c r="D36" s="60">
        <f t="shared" si="11"/>
        <v>555072.0603686001</v>
      </c>
      <c r="E36" s="60">
        <f t="shared" si="11"/>
        <v>120051.5740976</v>
      </c>
      <c r="F36" s="60">
        <f t="shared" si="11"/>
        <v>513837.13730774994</v>
      </c>
      <c r="G36" s="60">
        <f t="shared" si="11"/>
        <v>637725.3304000001</v>
      </c>
      <c r="H36" s="60">
        <f t="shared" si="11"/>
        <v>521931.0406999999</v>
      </c>
      <c r="I36" s="60">
        <f>I37+I38+I39+I40</f>
        <v>145411.86607500003</v>
      </c>
      <c r="J36" s="60">
        <f>J37+J38+J39+J40</f>
        <v>622785.012274</v>
      </c>
      <c r="K36" s="60">
        <f>K37+K38+K39+K40</f>
        <v>540892.4388423</v>
      </c>
      <c r="L36" s="60">
        <f>L37+L38+L39+L40</f>
        <v>667429.3950636799</v>
      </c>
      <c r="M36" s="60">
        <f t="shared" si="11"/>
        <v>283726.4028468399</v>
      </c>
      <c r="N36" s="60">
        <f t="shared" si="11"/>
        <v>148332.44459136002</v>
      </c>
      <c r="O36" s="60">
        <f>O37+O38+O39+O40</f>
        <v>6065546.53524677</v>
      </c>
    </row>
    <row r="37" spans="1:15" ht="18.75" customHeight="1">
      <c r="A37" s="57" t="s">
        <v>50</v>
      </c>
      <c r="B37" s="54">
        <f aca="true" t="shared" si="12" ref="B37:N37">B29*B7</f>
        <v>753369.0357</v>
      </c>
      <c r="C37" s="54">
        <f t="shared" si="12"/>
        <v>544328.3508</v>
      </c>
      <c r="D37" s="54">
        <f t="shared" si="12"/>
        <v>544341.1704000001</v>
      </c>
      <c r="E37" s="54">
        <f t="shared" si="12"/>
        <v>119676.90419999999</v>
      </c>
      <c r="F37" s="54">
        <f t="shared" si="12"/>
        <v>510326.04149999993</v>
      </c>
      <c r="G37" s="54">
        <f t="shared" si="12"/>
        <v>632837.2077</v>
      </c>
      <c r="H37" s="54">
        <f t="shared" si="12"/>
        <v>517567.4199</v>
      </c>
      <c r="I37" s="54">
        <f>I29*I7</f>
        <v>145137.11250000002</v>
      </c>
      <c r="J37" s="54">
        <f>J29*J7</f>
        <v>615029.22</v>
      </c>
      <c r="K37" s="54">
        <f>K29*K7</f>
        <v>536683.5954</v>
      </c>
      <c r="L37" s="54">
        <f>L29*L7</f>
        <v>659719.1936</v>
      </c>
      <c r="M37" s="54">
        <f t="shared" si="12"/>
        <v>280830.382</v>
      </c>
      <c r="N37" s="54">
        <f t="shared" si="12"/>
        <v>148044.4983</v>
      </c>
      <c r="O37" s="56">
        <f>SUM(B37:N37)</f>
        <v>6007890.132</v>
      </c>
    </row>
    <row r="38" spans="1:15" ht="18.75" customHeight="1">
      <c r="A38" s="57" t="s">
        <v>51</v>
      </c>
      <c r="B38" s="54">
        <f aca="true" t="shared" si="13" ref="B38:N38">B30*B7</f>
        <v>-2225.13451886</v>
      </c>
      <c r="C38" s="54">
        <f t="shared" si="13"/>
        <v>-1451.9793015</v>
      </c>
      <c r="D38" s="54">
        <f t="shared" si="13"/>
        <v>-1617.1000313999998</v>
      </c>
      <c r="E38" s="54">
        <f t="shared" si="13"/>
        <v>-271.6101024</v>
      </c>
      <c r="F38" s="54">
        <f t="shared" si="13"/>
        <v>-1487.47419225</v>
      </c>
      <c r="G38" s="54">
        <f t="shared" si="13"/>
        <v>-1865.6973</v>
      </c>
      <c r="H38" s="54">
        <f t="shared" si="13"/>
        <v>-1386.3192</v>
      </c>
      <c r="I38" s="54">
        <f>I30*I7</f>
        <v>-380.086425</v>
      </c>
      <c r="J38" s="54">
        <f>J30*J7</f>
        <v>-1703.217726</v>
      </c>
      <c r="K38" s="54">
        <f>K30*K7</f>
        <v>-1416.7565577</v>
      </c>
      <c r="L38" s="54">
        <f>L30*L7</f>
        <v>-1784.86853632</v>
      </c>
      <c r="M38" s="54">
        <f t="shared" si="13"/>
        <v>-713.1891531599999</v>
      </c>
      <c r="N38" s="54">
        <f t="shared" si="13"/>
        <v>-431.09370864</v>
      </c>
      <c r="O38" s="25">
        <f>SUM(B38:N38)</f>
        <v>-16734.52675323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-74532</v>
      </c>
      <c r="C42" s="25">
        <f aca="true" t="shared" si="15" ref="C42:N42">+C43+C46+C58+C59</f>
        <v>-72668</v>
      </c>
      <c r="D42" s="25">
        <f t="shared" si="15"/>
        <v>-58800</v>
      </c>
      <c r="E42" s="25">
        <f t="shared" si="15"/>
        <v>-8292</v>
      </c>
      <c r="F42" s="25">
        <f t="shared" si="15"/>
        <v>-47156</v>
      </c>
      <c r="G42" s="25">
        <f t="shared" si="15"/>
        <v>-83476</v>
      </c>
      <c r="H42" s="25">
        <f t="shared" si="15"/>
        <v>-71212</v>
      </c>
      <c r="I42" s="25">
        <f>+I43+I46+I58+I59</f>
        <v>-22252</v>
      </c>
      <c r="J42" s="25">
        <f>+J43+J46+J58+J59</f>
        <v>-48232</v>
      </c>
      <c r="K42" s="25">
        <f>+K43+K46+K58+K59</f>
        <v>-61384</v>
      </c>
      <c r="L42" s="25">
        <f>+L43+L46+L58+L59</f>
        <v>-51256</v>
      </c>
      <c r="M42" s="25">
        <f t="shared" si="15"/>
        <v>-26464</v>
      </c>
      <c r="N42" s="25">
        <f t="shared" si="15"/>
        <v>-17244</v>
      </c>
      <c r="O42" s="25">
        <f>+O43+O46+O58+O59</f>
        <v>-642968</v>
      </c>
    </row>
    <row r="43" spans="1:15" ht="18.75" customHeight="1">
      <c r="A43" s="17" t="s">
        <v>55</v>
      </c>
      <c r="B43" s="26">
        <f>B44+B45</f>
        <v>-74532</v>
      </c>
      <c r="C43" s="26">
        <f>C44+C45</f>
        <v>-72668</v>
      </c>
      <c r="D43" s="26">
        <f>D44+D45</f>
        <v>-58300</v>
      </c>
      <c r="E43" s="26">
        <f>E44+E45</f>
        <v>-8292</v>
      </c>
      <c r="F43" s="26">
        <f aca="true" t="shared" si="16" ref="F43:N43">F44+F45</f>
        <v>-46656</v>
      </c>
      <c r="G43" s="26">
        <f t="shared" si="16"/>
        <v>-82976</v>
      </c>
      <c r="H43" s="26">
        <f t="shared" si="16"/>
        <v>-71212</v>
      </c>
      <c r="I43" s="26">
        <f>I44+I45</f>
        <v>-20252</v>
      </c>
      <c r="J43" s="26">
        <f>J44+J45</f>
        <v>-48232</v>
      </c>
      <c r="K43" s="26">
        <f>K44+K45</f>
        <v>-61384</v>
      </c>
      <c r="L43" s="26">
        <f>L44+L45</f>
        <v>-51256</v>
      </c>
      <c r="M43" s="26">
        <f t="shared" si="16"/>
        <v>-26464</v>
      </c>
      <c r="N43" s="26">
        <f t="shared" si="16"/>
        <v>-17244</v>
      </c>
      <c r="O43" s="25">
        <f aca="true" t="shared" si="17" ref="O43:O59">SUM(B43:N43)</f>
        <v>-639468</v>
      </c>
    </row>
    <row r="44" spans="1:26" ht="18.75" customHeight="1">
      <c r="A44" s="13" t="s">
        <v>56</v>
      </c>
      <c r="B44" s="20">
        <f>ROUND(-B9*$D$3,2)</f>
        <v>-74532</v>
      </c>
      <c r="C44" s="20">
        <f>ROUND(-C9*$D$3,2)</f>
        <v>-72668</v>
      </c>
      <c r="D44" s="20">
        <f>ROUND(-D9*$D$3,2)</f>
        <v>-58300</v>
      </c>
      <c r="E44" s="20">
        <f>ROUND(-E9*$D$3,2)</f>
        <v>-8292</v>
      </c>
      <c r="F44" s="20">
        <f aca="true" t="shared" si="18" ref="F44:N44">ROUND(-F9*$D$3,2)</f>
        <v>-46656</v>
      </c>
      <c r="G44" s="20">
        <f t="shared" si="18"/>
        <v>-82976</v>
      </c>
      <c r="H44" s="20">
        <f t="shared" si="18"/>
        <v>-71212</v>
      </c>
      <c r="I44" s="20">
        <f>ROUND(-I9*$D$3,2)</f>
        <v>-20252</v>
      </c>
      <c r="J44" s="20">
        <f>ROUND(-J9*$D$3,2)</f>
        <v>-48232</v>
      </c>
      <c r="K44" s="20">
        <f>ROUND(-K9*$D$3,2)</f>
        <v>-61384</v>
      </c>
      <c r="L44" s="20">
        <f>ROUND(-L9*$D$3,2)</f>
        <v>-51256</v>
      </c>
      <c r="M44" s="20">
        <f t="shared" si="18"/>
        <v>-26464</v>
      </c>
      <c r="N44" s="20">
        <f t="shared" si="18"/>
        <v>-17244</v>
      </c>
      <c r="O44" s="46">
        <f t="shared" si="17"/>
        <v>-639468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684527.4811811399</v>
      </c>
      <c r="C61" s="29">
        <f t="shared" si="21"/>
        <v>476624.3514985</v>
      </c>
      <c r="D61" s="29">
        <f t="shared" si="21"/>
        <v>496272.06036860007</v>
      </c>
      <c r="E61" s="29">
        <f t="shared" si="21"/>
        <v>111759.5740976</v>
      </c>
      <c r="F61" s="29">
        <f t="shared" si="21"/>
        <v>466681.13730774994</v>
      </c>
      <c r="G61" s="29">
        <f t="shared" si="21"/>
        <v>554249.3304000001</v>
      </c>
      <c r="H61" s="29">
        <f t="shared" si="21"/>
        <v>450719.0406999999</v>
      </c>
      <c r="I61" s="29">
        <f t="shared" si="21"/>
        <v>123159.86607500003</v>
      </c>
      <c r="J61" s="29">
        <f>+J36+J42</f>
        <v>574553.012274</v>
      </c>
      <c r="K61" s="29">
        <f>+K36+K42</f>
        <v>479508.4388423</v>
      </c>
      <c r="L61" s="29">
        <f>+L36+L42</f>
        <v>616173.3950636799</v>
      </c>
      <c r="M61" s="29">
        <f t="shared" si="21"/>
        <v>257262.40284683992</v>
      </c>
      <c r="N61" s="29">
        <f t="shared" si="21"/>
        <v>131088.44459136002</v>
      </c>
      <c r="O61" s="29">
        <f>SUM(B61:N61)</f>
        <v>5422578.53524677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684527.49</v>
      </c>
      <c r="C64" s="36">
        <f aca="true" t="shared" si="22" ref="C64:N64">SUM(C65:C78)</f>
        <v>476624.35</v>
      </c>
      <c r="D64" s="36">
        <f t="shared" si="22"/>
        <v>496272.06</v>
      </c>
      <c r="E64" s="36">
        <f t="shared" si="22"/>
        <v>111759.57</v>
      </c>
      <c r="F64" s="36">
        <f t="shared" si="22"/>
        <v>466681.14</v>
      </c>
      <c r="G64" s="36">
        <f t="shared" si="22"/>
        <v>554249.33</v>
      </c>
      <c r="H64" s="36">
        <f t="shared" si="22"/>
        <v>450719.04</v>
      </c>
      <c r="I64" s="36">
        <f t="shared" si="22"/>
        <v>123159.86</v>
      </c>
      <c r="J64" s="36">
        <f t="shared" si="22"/>
        <v>574553.01</v>
      </c>
      <c r="K64" s="36">
        <f t="shared" si="22"/>
        <v>479508.44</v>
      </c>
      <c r="L64" s="36">
        <f t="shared" si="22"/>
        <v>616173.39</v>
      </c>
      <c r="M64" s="36">
        <f t="shared" si="22"/>
        <v>257262.4</v>
      </c>
      <c r="N64" s="36">
        <f t="shared" si="22"/>
        <v>131088.45</v>
      </c>
      <c r="O64" s="29">
        <f>SUM(O65:O78)</f>
        <v>5422578.53</v>
      </c>
    </row>
    <row r="65" spans="1:16" ht="18.75" customHeight="1">
      <c r="A65" s="17" t="s">
        <v>70</v>
      </c>
      <c r="B65" s="36">
        <v>127560.66</v>
      </c>
      <c r="C65" s="36">
        <v>139092.13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266652.79000000004</v>
      </c>
      <c r="P65"/>
    </row>
    <row r="66" spans="1:16" ht="18.75" customHeight="1">
      <c r="A66" s="17" t="s">
        <v>71</v>
      </c>
      <c r="B66" s="36">
        <v>556966.83</v>
      </c>
      <c r="C66" s="36">
        <v>337532.22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894499.0499999999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496272.06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496272.06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111759.57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111759.57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466681.14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466681.14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554249.33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554249.33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450719.04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450719.04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123159.86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123159.86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574553.01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574553.01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479508.44</v>
      </c>
      <c r="L74" s="35">
        <v>0</v>
      </c>
      <c r="M74" s="35">
        <v>0</v>
      </c>
      <c r="N74" s="35">
        <v>0</v>
      </c>
      <c r="O74" s="29">
        <f t="shared" si="23"/>
        <v>479508.44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616173.39</v>
      </c>
      <c r="M75" s="35">
        <v>0</v>
      </c>
      <c r="N75" s="61">
        <v>0</v>
      </c>
      <c r="O75" s="26">
        <f t="shared" si="23"/>
        <v>616173.39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257262.4</v>
      </c>
      <c r="N76" s="35">
        <v>0</v>
      </c>
      <c r="O76" s="29">
        <f t="shared" si="23"/>
        <v>257262.4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131088.45</v>
      </c>
      <c r="O77" s="26">
        <f t="shared" si="23"/>
        <v>131088.45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2.359781005120877</v>
      </c>
      <c r="C82" s="44">
        <v>2.4976064254406416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2.0493806144526183</v>
      </c>
      <c r="C83" s="44">
        <v>2.1010707477641377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1.8700680585938254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2.7764650916441176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2.1841805787769015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1.7320771804943922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2.0941594085402553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2.1423479348066303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2.0568166258357543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2.414553487997897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2.3130622656028685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2.9072648762949944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2.519190309121109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2018-04-19T18:57:26Z</dcterms:modified>
  <cp:category/>
  <cp:version/>
  <cp:contentType/>
  <cp:contentStatus/>
</cp:coreProperties>
</file>