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<sst xmlns="http://schemas.openxmlformats.org/spreadsheetml/2006/main" count="112" uniqueCount="110">
  <si>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</si>
  <si>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</si>
  <si>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</si>
  <si>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</si>
  <si>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</si>
  <si>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</si>
  <si>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</si>
  <si>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</si>
  <si>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</si>
  <si>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</si>
  <si>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</si>
  <si>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</si>
  <si>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</si>
  <si>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</si>
  <si>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</si>
  <si>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</si>
  <si>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</si>
  <si>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</si>
  <si>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</si>
  <si>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</si>
  <si>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</si>
  <si>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</si>
  <si>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</si>
  <si>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</si>
  <si>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</si>
  <si>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</si>
  <si>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</si>
  <si>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</si>
  <si>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</si>
  <si>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</si>
  <si>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</si>
  <si>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</si>
  <si>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</si>
  <si>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</si>
  <si>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</si>
  <si>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</si>
  <si>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</si>
  <si>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</si>
  <si>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</si>
  <si>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</si>
  <si>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</si>
  <si>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</si>
  <si>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</si>
  <si>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</si>
  <si>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</si>
  <si>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</si>
  <si>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</si>
  <si>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</si>
  <si>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</si>
  <si>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</si>
  <si>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</si>
  <si>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</si>
  <si>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</si>
  <si>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</si>
  <si>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</si>
  <si>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</si>
  <si>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</si>
  <si>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</si>
  <si>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</si>
  <si>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</si>
  <si>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</si>
  <si>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</si>
  <si>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</si>
  <si>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</si>
  <si>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</si>
  <si>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</si>
  <si>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</si>
  <si>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</si>
  <si>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</si>
  <si>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</si>
  <si>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</si>
  <si>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</si>
  <si>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</si>
  <si>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</si>
  <si>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</si>
  <si>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</si>
  <si>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</si>
  <si>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</si>
  <si>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</si>
  <si>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</si>
  <si>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</si>
  <si>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</si>
  <si>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</si>
  <si>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</si>
  <si>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</si>
  <si>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</si>
  <si>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</si>
  <si>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</si>
  <si>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</si>
  <si>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</si>
  <si>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</si>
  <si>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</si>
  <si>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</si>
  <si>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</si>
  <si>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</si>
  <si>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</si>
  <si>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</si>
  <si>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</si>
  <si>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</si>
  <si>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</si>
  <si>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</si>
  <si>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</si>
  <si>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</si>
  <si>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</si>
  <si>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</si>
  <si>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</si>
  <si>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</si>
  <si>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</si>
  <si>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</si>
  <si>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09/04/18 - VENCIMENTO 16/04/18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</si>
</sst>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516239</v>
      </c>
      <c r="C7" s="10">
        <f>C8+C20+C24</f>
        <v>389422</v>
      </c>
      <c r="D7" s="10">
        <f>D8+D20+D24</f>
        <v>393501</v>
      </c>
      <c r="E7" s="10">
        <f>E8+E20+E24</f>
        <v>59376</v>
      </c>
      <c r="F7" s="10">
        <f aca="true" t="shared" si="0" ref="F7:N7">F8+F20+F24</f>
        <v>339252</v>
      </c>
      <c r="G7" s="10">
        <f t="shared" si="0"/>
        <v>518544</v>
      </c>
      <c r="H7" s="10">
        <f>H8+H20+H24</f>
        <v>372610</v>
      </c>
      <c r="I7" s="10">
        <f>I8+I20+I24</f>
        <v>105520</v>
      </c>
      <c r="J7" s="10">
        <f>J8+J20+J24</f>
        <v>425188</v>
      </c>
      <c r="K7" s="10">
        <f>K8+K20+K24</f>
        <v>318672</v>
      </c>
      <c r="L7" s="10">
        <f>L8+L20+L24</f>
        <v>375175</v>
      </c>
      <c r="M7" s="10">
        <f t="shared" si="0"/>
        <v>156143</v>
      </c>
      <c r="N7" s="10">
        <f t="shared" si="0"/>
        <v>91574</v>
      </c>
      <c r="O7" s="10">
        <f>+O8+O20+O24</f>
        <v>4061216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220033</v>
      </c>
      <c r="C8" s="12">
        <f>+C9+C12+C16</f>
        <v>177885</v>
      </c>
      <c r="D8" s="12">
        <f>+D9+D12+D16</f>
        <v>194241</v>
      </c>
      <c r="E8" s="12">
        <f>+E9+E12+E16</f>
        <v>26118</v>
      </c>
      <c r="F8" s="12">
        <f aca="true" t="shared" si="1" ref="F8:N8">+F9+F12+F16</f>
        <v>155515</v>
      </c>
      <c r="G8" s="12">
        <f t="shared" si="1"/>
        <v>242813</v>
      </c>
      <c r="H8" s="12">
        <f>+H9+H12+H16</f>
        <v>169769</v>
      </c>
      <c r="I8" s="12">
        <f>+I9+I12+I16</f>
        <v>50203</v>
      </c>
      <c r="J8" s="12">
        <f>+J9+J12+J16</f>
        <v>201548</v>
      </c>
      <c r="K8" s="12">
        <f>+K9+K12+K16</f>
        <v>149031</v>
      </c>
      <c r="L8" s="12">
        <f>+L9+L12+L16</f>
        <v>163875</v>
      </c>
      <c r="M8" s="12">
        <f t="shared" si="1"/>
        <v>79074</v>
      </c>
      <c r="N8" s="12">
        <f t="shared" si="1"/>
        <v>47703</v>
      </c>
      <c r="O8" s="12">
        <f>SUM(B8:N8)</f>
        <v>1877808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23121</v>
      </c>
      <c r="C9" s="14">
        <v>23560</v>
      </c>
      <c r="D9" s="14">
        <v>16792</v>
      </c>
      <c r="E9" s="14">
        <v>2447</v>
      </c>
      <c r="F9" s="14">
        <v>14289</v>
      </c>
      <c r="G9" s="14">
        <v>24139</v>
      </c>
      <c r="H9" s="14">
        <v>22039</v>
      </c>
      <c r="I9" s="14">
        <v>6385</v>
      </c>
      <c r="J9" s="14">
        <v>14376</v>
      </c>
      <c r="K9" s="14">
        <v>18295</v>
      </c>
      <c r="L9" s="14">
        <v>14927</v>
      </c>
      <c r="M9" s="14">
        <v>9731</v>
      </c>
      <c r="N9" s="14">
        <v>6171</v>
      </c>
      <c r="O9" s="12">
        <f aca="true" t="shared" si="2" ref="O9:O19">SUM(B9:N9)</f>
        <v>196272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23121</v>
      </c>
      <c r="C10" s="14">
        <f>+C9-C11</f>
        <v>23560</v>
      </c>
      <c r="D10" s="14">
        <f>+D9-D11</f>
        <v>16792</v>
      </c>
      <c r="E10" s="14">
        <f>+E9-E11</f>
        <v>2447</v>
      </c>
      <c r="F10" s="14">
        <f aca="true" t="shared" si="3" ref="F10:N10">+F9-F11</f>
        <v>14289</v>
      </c>
      <c r="G10" s="14">
        <f t="shared" si="3"/>
        <v>24139</v>
      </c>
      <c r="H10" s="14">
        <f>+H9-H11</f>
        <v>22039</v>
      </c>
      <c r="I10" s="14">
        <f>+I9-I11</f>
        <v>6385</v>
      </c>
      <c r="J10" s="14">
        <f>+J9-J11</f>
        <v>14376</v>
      </c>
      <c r="K10" s="14">
        <f>+K9-K11</f>
        <v>18295</v>
      </c>
      <c r="L10" s="14">
        <f>+L9-L11</f>
        <v>14927</v>
      </c>
      <c r="M10" s="14">
        <f t="shared" si="3"/>
        <v>9731</v>
      </c>
      <c r="N10" s="14">
        <f t="shared" si="3"/>
        <v>6171</v>
      </c>
      <c r="O10" s="12">
        <f t="shared" si="2"/>
        <v>196272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186565</v>
      </c>
      <c r="C12" s="14">
        <f>C13+C14+C15</f>
        <v>146425</v>
      </c>
      <c r="D12" s="14">
        <f>D13+D14+D15</f>
        <v>169566</v>
      </c>
      <c r="E12" s="14">
        <f>E13+E14+E15</f>
        <v>22518</v>
      </c>
      <c r="F12" s="14">
        <f aca="true" t="shared" si="4" ref="F12:N12">F13+F14+F15</f>
        <v>134012</v>
      </c>
      <c r="G12" s="14">
        <f t="shared" si="4"/>
        <v>206554</v>
      </c>
      <c r="H12" s="14">
        <f>H13+H14+H15</f>
        <v>140390</v>
      </c>
      <c r="I12" s="14">
        <f>I13+I14+I15</f>
        <v>41660</v>
      </c>
      <c r="J12" s="14">
        <f>J13+J14+J15</f>
        <v>176526</v>
      </c>
      <c r="K12" s="14">
        <f>K13+K14+K15</f>
        <v>124017</v>
      </c>
      <c r="L12" s="14">
        <f>L13+L14+L15</f>
        <v>140133</v>
      </c>
      <c r="M12" s="14">
        <f t="shared" si="4"/>
        <v>65945</v>
      </c>
      <c r="N12" s="14">
        <f t="shared" si="4"/>
        <v>39782</v>
      </c>
      <c r="O12" s="12">
        <f t="shared" si="2"/>
        <v>1594093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88031</v>
      </c>
      <c r="C13" s="14">
        <v>68933</v>
      </c>
      <c r="D13" s="14">
        <v>78864</v>
      </c>
      <c r="E13" s="14">
        <v>10685</v>
      </c>
      <c r="F13" s="14">
        <v>61021</v>
      </c>
      <c r="G13" s="14">
        <v>95442</v>
      </c>
      <c r="H13" s="14">
        <v>68290</v>
      </c>
      <c r="I13" s="14">
        <v>20291</v>
      </c>
      <c r="J13" s="14">
        <v>85724</v>
      </c>
      <c r="K13" s="14">
        <v>58071</v>
      </c>
      <c r="L13" s="14">
        <v>65667</v>
      </c>
      <c r="M13" s="14">
        <v>30347</v>
      </c>
      <c r="N13" s="14">
        <v>17964</v>
      </c>
      <c r="O13" s="12">
        <f t="shared" si="2"/>
        <v>749330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92690</v>
      </c>
      <c r="C14" s="14">
        <v>69687</v>
      </c>
      <c r="D14" s="14">
        <v>86639</v>
      </c>
      <c r="E14" s="14">
        <v>10858</v>
      </c>
      <c r="F14" s="14">
        <v>67024</v>
      </c>
      <c r="G14" s="14">
        <v>100322</v>
      </c>
      <c r="H14" s="14">
        <v>65976</v>
      </c>
      <c r="I14" s="14">
        <v>19552</v>
      </c>
      <c r="J14" s="14">
        <v>86389</v>
      </c>
      <c r="K14" s="14">
        <v>61373</v>
      </c>
      <c r="L14" s="14">
        <v>70555</v>
      </c>
      <c r="M14" s="14">
        <v>33085</v>
      </c>
      <c r="N14" s="14">
        <v>20673</v>
      </c>
      <c r="O14" s="12">
        <f t="shared" si="2"/>
        <v>784823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5844</v>
      </c>
      <c r="C15" s="14">
        <v>7805</v>
      </c>
      <c r="D15" s="14">
        <v>4063</v>
      </c>
      <c r="E15" s="14">
        <v>975</v>
      </c>
      <c r="F15" s="14">
        <v>5967</v>
      </c>
      <c r="G15" s="14">
        <v>10790</v>
      </c>
      <c r="H15" s="14">
        <v>6124</v>
      </c>
      <c r="I15" s="14">
        <v>1817</v>
      </c>
      <c r="J15" s="14">
        <v>4413</v>
      </c>
      <c r="K15" s="14">
        <v>4573</v>
      </c>
      <c r="L15" s="14">
        <v>3911</v>
      </c>
      <c r="M15" s="14">
        <v>2513</v>
      </c>
      <c r="N15" s="14">
        <v>1145</v>
      </c>
      <c r="O15" s="12">
        <f t="shared" si="2"/>
        <v>59940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10347</v>
      </c>
      <c r="C16" s="14">
        <f>C17+C18+C19</f>
        <v>7900</v>
      </c>
      <c r="D16" s="14">
        <f>D17+D18+D19</f>
        <v>7883</v>
      </c>
      <c r="E16" s="14">
        <f>E17+E18+E19</f>
        <v>1153</v>
      </c>
      <c r="F16" s="14">
        <f aca="true" t="shared" si="5" ref="F16:N16">F17+F18+F19</f>
        <v>7214</v>
      </c>
      <c r="G16" s="14">
        <f t="shared" si="5"/>
        <v>12120</v>
      </c>
      <c r="H16" s="14">
        <f>H17+H18+H19</f>
        <v>7340</v>
      </c>
      <c r="I16" s="14">
        <f>I17+I18+I19</f>
        <v>2158</v>
      </c>
      <c r="J16" s="14">
        <f>J17+J18+J19</f>
        <v>10646</v>
      </c>
      <c r="K16" s="14">
        <f>K17+K18+K19</f>
        <v>6719</v>
      </c>
      <c r="L16" s="14">
        <f>L17+L18+L19</f>
        <v>8815</v>
      </c>
      <c r="M16" s="14">
        <f t="shared" si="5"/>
        <v>3398</v>
      </c>
      <c r="N16" s="14">
        <f t="shared" si="5"/>
        <v>1750</v>
      </c>
      <c r="O16" s="12">
        <f t="shared" si="2"/>
        <v>87443</v>
      </c>
    </row>
    <row r="17" spans="1:26" ht="18.75" customHeight="1">
      <c r="A17" s="15" t="s">
        <v>16</v>
      </c>
      <c r="B17" s="14">
        <v>10230</v>
      </c>
      <c r="C17" s="14">
        <v>7835</v>
      </c>
      <c r="D17" s="14">
        <v>7815</v>
      </c>
      <c r="E17" s="14">
        <v>1144</v>
      </c>
      <c r="F17" s="14">
        <v>7162</v>
      </c>
      <c r="G17" s="14">
        <v>12029</v>
      </c>
      <c r="H17" s="14">
        <v>7278</v>
      </c>
      <c r="I17" s="14">
        <v>2136</v>
      </c>
      <c r="J17" s="14">
        <v>10561</v>
      </c>
      <c r="K17" s="14">
        <v>6625</v>
      </c>
      <c r="L17" s="14">
        <v>8722</v>
      </c>
      <c r="M17" s="14">
        <v>3374</v>
      </c>
      <c r="N17" s="14">
        <v>1714</v>
      </c>
      <c r="O17" s="12">
        <f t="shared" si="2"/>
        <v>86625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97</v>
      </c>
      <c r="C18" s="14">
        <v>59</v>
      </c>
      <c r="D18" s="14">
        <v>57</v>
      </c>
      <c r="E18" s="14">
        <v>7</v>
      </c>
      <c r="F18" s="14">
        <v>49</v>
      </c>
      <c r="G18" s="14">
        <v>85</v>
      </c>
      <c r="H18" s="14">
        <v>56</v>
      </c>
      <c r="I18" s="14">
        <v>20</v>
      </c>
      <c r="J18" s="14">
        <v>67</v>
      </c>
      <c r="K18" s="14">
        <v>93</v>
      </c>
      <c r="L18" s="14">
        <v>88</v>
      </c>
      <c r="M18" s="14">
        <v>22</v>
      </c>
      <c r="N18" s="14">
        <v>33</v>
      </c>
      <c r="O18" s="12">
        <f t="shared" si="2"/>
        <v>733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20</v>
      </c>
      <c r="C19" s="14">
        <v>6</v>
      </c>
      <c r="D19" s="14">
        <v>11</v>
      </c>
      <c r="E19" s="14">
        <v>2</v>
      </c>
      <c r="F19" s="14">
        <v>3</v>
      </c>
      <c r="G19" s="14">
        <v>6</v>
      </c>
      <c r="H19" s="14">
        <v>6</v>
      </c>
      <c r="I19" s="14">
        <v>2</v>
      </c>
      <c r="J19" s="14">
        <v>18</v>
      </c>
      <c r="K19" s="14">
        <v>1</v>
      </c>
      <c r="L19" s="14">
        <v>5</v>
      </c>
      <c r="M19" s="14">
        <v>2</v>
      </c>
      <c r="N19" s="14">
        <v>3</v>
      </c>
      <c r="O19" s="12">
        <f t="shared" si="2"/>
        <v>85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137870</v>
      </c>
      <c r="C20" s="18">
        <f>C21+C22+C23</f>
        <v>87834</v>
      </c>
      <c r="D20" s="18">
        <f>D21+D22+D23</f>
        <v>81858</v>
      </c>
      <c r="E20" s="18">
        <f>E21+E22+E23</f>
        <v>12385</v>
      </c>
      <c r="F20" s="18">
        <f aca="true" t="shared" si="6" ref="F20:N20">F21+F22+F23</f>
        <v>72583</v>
      </c>
      <c r="G20" s="18">
        <f t="shared" si="6"/>
        <v>110227</v>
      </c>
      <c r="H20" s="18">
        <f>H21+H22+H23</f>
        <v>91404</v>
      </c>
      <c r="I20" s="18">
        <f>I21+I22+I23</f>
        <v>25472</v>
      </c>
      <c r="J20" s="18">
        <f>J21+J22+J23</f>
        <v>108659</v>
      </c>
      <c r="K20" s="18">
        <f>K21+K22+K23</f>
        <v>75813</v>
      </c>
      <c r="L20" s="18">
        <f>L21+L22+L23</f>
        <v>110573</v>
      </c>
      <c r="M20" s="18">
        <f t="shared" si="6"/>
        <v>42860</v>
      </c>
      <c r="N20" s="18">
        <f t="shared" si="6"/>
        <v>24357</v>
      </c>
      <c r="O20" s="12">
        <f aca="true" t="shared" si="7" ref="O20:O26">SUM(B20:N20)</f>
        <v>981895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70854</v>
      </c>
      <c r="C21" s="14">
        <v>47228</v>
      </c>
      <c r="D21" s="14">
        <v>42318</v>
      </c>
      <c r="E21" s="14">
        <v>6787</v>
      </c>
      <c r="F21" s="14">
        <v>37091</v>
      </c>
      <c r="G21" s="14">
        <v>57253</v>
      </c>
      <c r="H21" s="14">
        <v>50083</v>
      </c>
      <c r="I21" s="14">
        <v>14302</v>
      </c>
      <c r="J21" s="14">
        <v>58254</v>
      </c>
      <c r="K21" s="14">
        <v>39545</v>
      </c>
      <c r="L21" s="14">
        <v>57104</v>
      </c>
      <c r="M21" s="14">
        <v>22223</v>
      </c>
      <c r="N21" s="14">
        <v>12480</v>
      </c>
      <c r="O21" s="12">
        <f t="shared" si="7"/>
        <v>515522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64049</v>
      </c>
      <c r="C22" s="14">
        <v>37876</v>
      </c>
      <c r="D22" s="14">
        <v>37996</v>
      </c>
      <c r="E22" s="14">
        <v>5250</v>
      </c>
      <c r="F22" s="14">
        <v>33347</v>
      </c>
      <c r="G22" s="14">
        <v>49506</v>
      </c>
      <c r="H22" s="14">
        <v>39171</v>
      </c>
      <c r="I22" s="14">
        <v>10645</v>
      </c>
      <c r="J22" s="14">
        <v>48186</v>
      </c>
      <c r="K22" s="14">
        <v>34393</v>
      </c>
      <c r="L22" s="14">
        <v>51401</v>
      </c>
      <c r="M22" s="14">
        <v>19600</v>
      </c>
      <c r="N22" s="14">
        <v>11383</v>
      </c>
      <c r="O22" s="12">
        <f t="shared" si="7"/>
        <v>442803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2967</v>
      </c>
      <c r="C23" s="14">
        <v>2730</v>
      </c>
      <c r="D23" s="14">
        <v>1544</v>
      </c>
      <c r="E23" s="14">
        <v>348</v>
      </c>
      <c r="F23" s="14">
        <v>2145</v>
      </c>
      <c r="G23" s="14">
        <v>3468</v>
      </c>
      <c r="H23" s="14">
        <v>2150</v>
      </c>
      <c r="I23" s="14">
        <v>525</v>
      </c>
      <c r="J23" s="14">
        <v>2219</v>
      </c>
      <c r="K23" s="14">
        <v>1875</v>
      </c>
      <c r="L23" s="14">
        <v>2068</v>
      </c>
      <c r="M23" s="14">
        <v>1037</v>
      </c>
      <c r="N23" s="14">
        <v>494</v>
      </c>
      <c r="O23" s="12">
        <f t="shared" si="7"/>
        <v>23570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158336</v>
      </c>
      <c r="C24" s="14">
        <f>C25+C26</f>
        <v>123703</v>
      </c>
      <c r="D24" s="14">
        <f>D25+D26</f>
        <v>117402</v>
      </c>
      <c r="E24" s="14">
        <f>E25+E26</f>
        <v>20873</v>
      </c>
      <c r="F24" s="14">
        <f aca="true" t="shared" si="8" ref="F24:N24">F25+F26</f>
        <v>111154</v>
      </c>
      <c r="G24" s="14">
        <f t="shared" si="8"/>
        <v>165504</v>
      </c>
      <c r="H24" s="14">
        <f>H25+H26</f>
        <v>111437</v>
      </c>
      <c r="I24" s="14">
        <f>I25+I26</f>
        <v>29845</v>
      </c>
      <c r="J24" s="14">
        <f>J25+J26</f>
        <v>114981</v>
      </c>
      <c r="K24" s="14">
        <f>K25+K26</f>
        <v>93828</v>
      </c>
      <c r="L24" s="14">
        <f>L25+L26</f>
        <v>100727</v>
      </c>
      <c r="M24" s="14">
        <f t="shared" si="8"/>
        <v>34209</v>
      </c>
      <c r="N24" s="14">
        <f t="shared" si="8"/>
        <v>19514</v>
      </c>
      <c r="O24" s="12">
        <f t="shared" si="7"/>
        <v>1201513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75064</v>
      </c>
      <c r="C25" s="14">
        <v>65644</v>
      </c>
      <c r="D25" s="14">
        <v>62806</v>
      </c>
      <c r="E25" s="14">
        <v>12579</v>
      </c>
      <c r="F25" s="14">
        <v>59052</v>
      </c>
      <c r="G25" s="14">
        <v>94699</v>
      </c>
      <c r="H25" s="14">
        <v>65029</v>
      </c>
      <c r="I25" s="14">
        <v>18522</v>
      </c>
      <c r="J25" s="14">
        <v>57888</v>
      </c>
      <c r="K25" s="14">
        <v>52254</v>
      </c>
      <c r="L25" s="14">
        <v>50553</v>
      </c>
      <c r="M25" s="14">
        <v>17629</v>
      </c>
      <c r="N25" s="14">
        <v>8894</v>
      </c>
      <c r="O25" s="12">
        <f t="shared" si="7"/>
        <v>640613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83272</v>
      </c>
      <c r="C26" s="14">
        <v>58059</v>
      </c>
      <c r="D26" s="14">
        <v>54596</v>
      </c>
      <c r="E26" s="14">
        <v>8294</v>
      </c>
      <c r="F26" s="14">
        <v>52102</v>
      </c>
      <c r="G26" s="14">
        <v>70805</v>
      </c>
      <c r="H26" s="14">
        <v>46408</v>
      </c>
      <c r="I26" s="14">
        <v>11323</v>
      </c>
      <c r="J26" s="14">
        <v>57093</v>
      </c>
      <c r="K26" s="14">
        <v>41574</v>
      </c>
      <c r="L26" s="14">
        <v>50174</v>
      </c>
      <c r="M26" s="14">
        <v>16580</v>
      </c>
      <c r="N26" s="14">
        <v>10620</v>
      </c>
      <c r="O26" s="12">
        <f t="shared" si="7"/>
        <v>560900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1087425.77156494</v>
      </c>
      <c r="C36" s="60">
        <f aca="true" t="shared" si="11" ref="C36:N36">C37+C38+C39+C40</f>
        <v>861014.4363710001</v>
      </c>
      <c r="D36" s="60">
        <f t="shared" si="11"/>
        <v>745302.64732505</v>
      </c>
      <c r="E36" s="60">
        <f t="shared" si="11"/>
        <v>164614.19651840001</v>
      </c>
      <c r="F36" s="60">
        <f t="shared" si="11"/>
        <v>742852.0103466</v>
      </c>
      <c r="G36" s="60">
        <f t="shared" si="11"/>
        <v>901138.5112000001</v>
      </c>
      <c r="H36" s="60">
        <f t="shared" si="11"/>
        <v>782679.0509999999</v>
      </c>
      <c r="I36" s="60">
        <f>I37+I38+I39+I40</f>
        <v>225697.365104</v>
      </c>
      <c r="J36" s="60">
        <f>J37+J38+J39+J40</f>
        <v>880376.6076183999</v>
      </c>
      <c r="K36" s="60">
        <f>K37+K38+K39+K40</f>
        <v>772042.6904495999</v>
      </c>
      <c r="L36" s="60">
        <f>L37+L38+L39+L40</f>
        <v>873879.4212079999</v>
      </c>
      <c r="M36" s="60">
        <f t="shared" si="11"/>
        <v>455507.57387449</v>
      </c>
      <c r="N36" s="60">
        <f t="shared" si="11"/>
        <v>230293.09465344003</v>
      </c>
      <c r="O36" s="60">
        <f>O37+O38+O39+O40</f>
        <v>8722823.377233919</v>
      </c>
    </row>
    <row r="37" spans="1:15" ht="18.75" customHeight="1">
      <c r="A37" s="57" t="s">
        <v>50</v>
      </c>
      <c r="B37" s="54">
        <f aca="true" t="shared" si="12" ref="B37:N37">B29*B7</f>
        <v>1082708.0547</v>
      </c>
      <c r="C37" s="54">
        <f t="shared" si="12"/>
        <v>856884.1688000001</v>
      </c>
      <c r="D37" s="54">
        <f t="shared" si="12"/>
        <v>735138.5682</v>
      </c>
      <c r="E37" s="54">
        <f t="shared" si="12"/>
        <v>164340.8928</v>
      </c>
      <c r="F37" s="54">
        <f t="shared" si="12"/>
        <v>740010.3875999999</v>
      </c>
      <c r="G37" s="54">
        <f t="shared" si="12"/>
        <v>897029.2656</v>
      </c>
      <c r="H37" s="54">
        <f t="shared" si="12"/>
        <v>779015.727</v>
      </c>
      <c r="I37" s="54">
        <f>I29*I7</f>
        <v>225633.416</v>
      </c>
      <c r="J37" s="54">
        <f>J29*J7</f>
        <v>873336.1519999999</v>
      </c>
      <c r="K37" s="54">
        <f>K29*K7</f>
        <v>768445.6608</v>
      </c>
      <c r="L37" s="54">
        <f>L29*L7</f>
        <v>866729.285</v>
      </c>
      <c r="M37" s="54">
        <f t="shared" si="12"/>
        <v>453048.9145</v>
      </c>
      <c r="N37" s="54">
        <f t="shared" si="12"/>
        <v>230244.5082</v>
      </c>
      <c r="O37" s="56">
        <f>SUM(B37:N37)</f>
        <v>8672565.0012</v>
      </c>
    </row>
    <row r="38" spans="1:15" ht="18.75" customHeight="1">
      <c r="A38" s="57" t="s">
        <v>51</v>
      </c>
      <c r="B38" s="54">
        <f aca="true" t="shared" si="13" ref="B38:N38">B30*B7</f>
        <v>-3197.86313506</v>
      </c>
      <c r="C38" s="54">
        <f t="shared" si="13"/>
        <v>-2285.7124289999997</v>
      </c>
      <c r="D38" s="54">
        <f t="shared" si="13"/>
        <v>-2183.9108749499997</v>
      </c>
      <c r="E38" s="54">
        <f t="shared" si="13"/>
        <v>-372.9762816</v>
      </c>
      <c r="F38" s="54">
        <f t="shared" si="13"/>
        <v>-2156.9472534</v>
      </c>
      <c r="G38" s="54">
        <f t="shared" si="13"/>
        <v>-2644.5744</v>
      </c>
      <c r="H38" s="54">
        <f t="shared" si="13"/>
        <v>-2086.616</v>
      </c>
      <c r="I38" s="54">
        <f>I30*I7</f>
        <v>-590.890896</v>
      </c>
      <c r="J38" s="54">
        <f>J30*J7</f>
        <v>-2418.5543816</v>
      </c>
      <c r="K38" s="54">
        <f>K30*K7</f>
        <v>-2028.5703504</v>
      </c>
      <c r="L38" s="54">
        <f>L30*L7</f>
        <v>-2344.933792</v>
      </c>
      <c r="M38" s="54">
        <f t="shared" si="13"/>
        <v>-1150.55062551</v>
      </c>
      <c r="N38" s="54">
        <f t="shared" si="13"/>
        <v>-670.4535465600001</v>
      </c>
      <c r="O38" s="25">
        <f>SUM(B38:N38)</f>
        <v>-24132.55396608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3507</v>
      </c>
      <c r="L40" s="54">
        <v>6892.83</v>
      </c>
      <c r="M40" s="54">
        <v>2338.05</v>
      </c>
      <c r="N40" s="54">
        <v>0</v>
      </c>
      <c r="O40" s="56">
        <f>SUM(B40:N40)</f>
        <v>48954.89000000001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-92484</v>
      </c>
      <c r="C42" s="25">
        <f aca="true" t="shared" si="15" ref="C42:N42">+C43+C46+C58+C59</f>
        <v>-94240</v>
      </c>
      <c r="D42" s="25">
        <f t="shared" si="15"/>
        <v>-67668</v>
      </c>
      <c r="E42" s="25">
        <f t="shared" si="15"/>
        <v>-10288</v>
      </c>
      <c r="F42" s="25">
        <f t="shared" si="15"/>
        <v>-57656</v>
      </c>
      <c r="G42" s="25">
        <f t="shared" si="15"/>
        <v>-97056</v>
      </c>
      <c r="H42" s="25">
        <f t="shared" si="15"/>
        <v>-88156</v>
      </c>
      <c r="I42" s="25">
        <f>+I43+I46+I58+I59</f>
        <v>-27540</v>
      </c>
      <c r="J42" s="25">
        <f>+J43+J46+J58+J59</f>
        <v>-57504</v>
      </c>
      <c r="K42" s="25">
        <f>+K43+K46+K58+K59</f>
        <v>-73180</v>
      </c>
      <c r="L42" s="25">
        <f>+L43+L46+L58+L59</f>
        <v>-59708</v>
      </c>
      <c r="M42" s="25">
        <f t="shared" si="15"/>
        <v>-38924</v>
      </c>
      <c r="N42" s="25">
        <f t="shared" si="15"/>
        <v>-24684</v>
      </c>
      <c r="O42" s="25">
        <f>+O43+O46+O58+O59</f>
        <v>-789088</v>
      </c>
    </row>
    <row r="43" spans="1:15" ht="18.75" customHeight="1">
      <c r="A43" s="17" t="s">
        <v>55</v>
      </c>
      <c r="B43" s="26">
        <f>B44+B45</f>
        <v>-92484</v>
      </c>
      <c r="C43" s="26">
        <f>C44+C45</f>
        <v>-94240</v>
      </c>
      <c r="D43" s="26">
        <f>D44+D45</f>
        <v>-67168</v>
      </c>
      <c r="E43" s="26">
        <f>E44+E45</f>
        <v>-9788</v>
      </c>
      <c r="F43" s="26">
        <f aca="true" t="shared" si="16" ref="F43:N43">F44+F45</f>
        <v>-57156</v>
      </c>
      <c r="G43" s="26">
        <f t="shared" si="16"/>
        <v>-96556</v>
      </c>
      <c r="H43" s="26">
        <f t="shared" si="16"/>
        <v>-88156</v>
      </c>
      <c r="I43" s="26">
        <f>I44+I45</f>
        <v>-25540</v>
      </c>
      <c r="J43" s="26">
        <f>J44+J45</f>
        <v>-57504</v>
      </c>
      <c r="K43" s="26">
        <f>K44+K45</f>
        <v>-73180</v>
      </c>
      <c r="L43" s="26">
        <f>L44+L45</f>
        <v>-59708</v>
      </c>
      <c r="M43" s="26">
        <f t="shared" si="16"/>
        <v>-38924</v>
      </c>
      <c r="N43" s="26">
        <f t="shared" si="16"/>
        <v>-24684</v>
      </c>
      <c r="O43" s="25">
        <f aca="true" t="shared" si="17" ref="O43:O59">SUM(B43:N43)</f>
        <v>-785088</v>
      </c>
    </row>
    <row r="44" spans="1:26" ht="18.75" customHeight="1">
      <c r="A44" s="13" t="s">
        <v>56</v>
      </c>
      <c r="B44" s="20">
        <f>ROUND(-B9*$D$3,2)</f>
        <v>-92484</v>
      </c>
      <c r="C44" s="20">
        <f>ROUND(-C9*$D$3,2)</f>
        <v>-94240</v>
      </c>
      <c r="D44" s="20">
        <f>ROUND(-D9*$D$3,2)</f>
        <v>-67168</v>
      </c>
      <c r="E44" s="20">
        <f>ROUND(-E9*$D$3,2)</f>
        <v>-9788</v>
      </c>
      <c r="F44" s="20">
        <f aca="true" t="shared" si="18" ref="F44:N44">ROUND(-F9*$D$3,2)</f>
        <v>-57156</v>
      </c>
      <c r="G44" s="20">
        <f t="shared" si="18"/>
        <v>-96556</v>
      </c>
      <c r="H44" s="20">
        <f t="shared" si="18"/>
        <v>-88156</v>
      </c>
      <c r="I44" s="20">
        <f>ROUND(-I9*$D$3,2)</f>
        <v>-25540</v>
      </c>
      <c r="J44" s="20">
        <f>ROUND(-J9*$D$3,2)</f>
        <v>-57504</v>
      </c>
      <c r="K44" s="20">
        <f>ROUND(-K9*$D$3,2)</f>
        <v>-73180</v>
      </c>
      <c r="L44" s="20">
        <f>ROUND(-L9*$D$3,2)</f>
        <v>-59708</v>
      </c>
      <c r="M44" s="20">
        <f t="shared" si="18"/>
        <v>-38924</v>
      </c>
      <c r="N44" s="20">
        <f t="shared" si="18"/>
        <v>-24684</v>
      </c>
      <c r="O44" s="46">
        <f t="shared" si="17"/>
        <v>-785088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-500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-2000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-4000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-500</v>
      </c>
      <c r="F49" s="24">
        <v>-500</v>
      </c>
      <c r="G49" s="24">
        <v>-500</v>
      </c>
      <c r="H49" s="24">
        <v>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994941.77156494</v>
      </c>
      <c r="C61" s="29">
        <f t="shared" si="21"/>
        <v>766774.4363710001</v>
      </c>
      <c r="D61" s="29">
        <f t="shared" si="21"/>
        <v>677634.64732505</v>
      </c>
      <c r="E61" s="29">
        <f t="shared" si="21"/>
        <v>154326.19651840001</v>
      </c>
      <c r="F61" s="29">
        <f t="shared" si="21"/>
        <v>685196.0103466</v>
      </c>
      <c r="G61" s="29">
        <f t="shared" si="21"/>
        <v>804082.5112000001</v>
      </c>
      <c r="H61" s="29">
        <f t="shared" si="21"/>
        <v>694523.0509999999</v>
      </c>
      <c r="I61" s="29">
        <f t="shared" si="21"/>
        <v>198157.365104</v>
      </c>
      <c r="J61" s="29">
        <f>+J36+J42</f>
        <v>822872.6076183999</v>
      </c>
      <c r="K61" s="29">
        <f>+K36+K42</f>
        <v>698862.6904495999</v>
      </c>
      <c r="L61" s="29">
        <f>+L36+L42</f>
        <v>814171.4212079999</v>
      </c>
      <c r="M61" s="29">
        <f t="shared" si="21"/>
        <v>416583.57387449</v>
      </c>
      <c r="N61" s="29">
        <f t="shared" si="21"/>
        <v>205609.09465344003</v>
      </c>
      <c r="O61" s="29">
        <f>SUM(B61:N61)</f>
        <v>7933735.37723392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994941.78</v>
      </c>
      <c r="C64" s="36">
        <f aca="true" t="shared" si="22" ref="C64:N64">SUM(C65:C78)</f>
        <v>766774.45</v>
      </c>
      <c r="D64" s="36">
        <f t="shared" si="22"/>
        <v>677634.65</v>
      </c>
      <c r="E64" s="36">
        <f t="shared" si="22"/>
        <v>154326.19</v>
      </c>
      <c r="F64" s="36">
        <f t="shared" si="22"/>
        <v>685196.01</v>
      </c>
      <c r="G64" s="36">
        <f t="shared" si="22"/>
        <v>804082.52</v>
      </c>
      <c r="H64" s="36">
        <f t="shared" si="22"/>
        <v>694523.04</v>
      </c>
      <c r="I64" s="36">
        <f t="shared" si="22"/>
        <v>198157.37</v>
      </c>
      <c r="J64" s="36">
        <f t="shared" si="22"/>
        <v>822872.61</v>
      </c>
      <c r="K64" s="36">
        <f t="shared" si="22"/>
        <v>698862.69</v>
      </c>
      <c r="L64" s="36">
        <f t="shared" si="22"/>
        <v>814171.43</v>
      </c>
      <c r="M64" s="36">
        <f t="shared" si="22"/>
        <v>416583.57</v>
      </c>
      <c r="N64" s="36">
        <f t="shared" si="22"/>
        <v>205609.1</v>
      </c>
      <c r="O64" s="29">
        <f>SUM(O65:O78)</f>
        <v>7933735.41</v>
      </c>
    </row>
    <row r="65" spans="1:16" ht="18.75" customHeight="1">
      <c r="A65" s="17" t="s">
        <v>70</v>
      </c>
      <c r="B65" s="36">
        <v>196555.95</v>
      </c>
      <c r="C65" s="36">
        <v>222780.06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419336.01</v>
      </c>
      <c r="P65"/>
    </row>
    <row r="66" spans="1:16" ht="18.75" customHeight="1">
      <c r="A66" s="17" t="s">
        <v>71</v>
      </c>
      <c r="B66" s="36">
        <v>798385.83</v>
      </c>
      <c r="C66" s="36">
        <v>543994.39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1342380.22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677634.65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677634.65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154326.19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154326.19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685196.01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685196.01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804082.52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804082.52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694523.04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694523.04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198157.37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198157.37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822872.61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822872.61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698862.69</v>
      </c>
      <c r="L74" s="35">
        <v>0</v>
      </c>
      <c r="M74" s="35">
        <v>0</v>
      </c>
      <c r="N74" s="35">
        <v>0</v>
      </c>
      <c r="O74" s="29">
        <f t="shared" si="23"/>
        <v>698862.69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814171.43</v>
      </c>
      <c r="M75" s="35">
        <v>0</v>
      </c>
      <c r="N75" s="61">
        <v>0</v>
      </c>
      <c r="O75" s="26">
        <f t="shared" si="23"/>
        <v>814171.43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416583.57</v>
      </c>
      <c r="N76" s="35">
        <v>0</v>
      </c>
      <c r="O76" s="29">
        <f t="shared" si="23"/>
        <v>416583.57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205609.1</v>
      </c>
      <c r="O77" s="26">
        <f t="shared" si="23"/>
        <v>205609.1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2.335472965575092</v>
      </c>
      <c r="C82" s="44">
        <v>2.4994936908801537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2.0467404486462617</v>
      </c>
      <c r="C83" s="44">
        <v>2.0975620273626254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1.8681427933475392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2.7724029324710324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2.181313125188945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1.729933913419112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2.091118947424921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2.1389060377558757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2.054301150593149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2.411682515092634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2.3108858298340773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2.9022724289560853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2.514830570395964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2018-04-16T17:43:23Z</dcterms:modified>
  <cp:category/>
  <cp:version/>
  <cp:contentType/>
  <cp:contentStatus/>
</cp:coreProperties>
</file>