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<sst xmlns="http://schemas.openxmlformats.org/spreadsheetml/2006/main" count="112" uniqueCount="110">
  <si>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</si>
  <si>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</si>
  <si>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</si>
  <si>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</si>
  <si>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</si>
  <si>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</si>
  <si>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</si>
  <si>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</si>
  <si>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</si>
  <si>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</si>
  <si>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</si>
  <si>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</si>
  <si>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</si>
  <si>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</si>
  <si>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</si>
  <si>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</si>
  <si>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</si>
  <si>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</si>
  <si>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</si>
  <si>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</si>
  <si>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</si>
  <si>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</si>
  <si>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</si>
  <si>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</si>
  <si>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</si>
  <si>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</si>
  <si>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</si>
  <si>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</si>
  <si>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</si>
  <si>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</si>
  <si>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</si>
  <si>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</si>
  <si>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</si>
  <si>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</si>
  <si>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</si>
  <si>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</si>
  <si>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</si>
  <si>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</si>
  <si>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</si>
  <si>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</si>
  <si>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</si>
  <si>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</si>
  <si>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</si>
  <si>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</si>
  <si>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</si>
  <si>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</si>
  <si>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</si>
  <si>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</si>
  <si>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</si>
  <si>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</si>
  <si>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</si>
  <si>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</si>
  <si>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</si>
  <si>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</si>
  <si>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</si>
  <si>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</si>
  <si>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</si>
  <si>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</si>
  <si>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</si>
  <si>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</si>
  <si>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</si>
  <si>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</si>
  <si>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</si>
  <si>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</si>
  <si>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</si>
  <si>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</si>
  <si>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</si>
  <si>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</si>
  <si>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</si>
  <si>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</si>
  <si>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</si>
  <si>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</si>
  <si>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</si>
  <si>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</si>
  <si>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</si>
  <si>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</si>
  <si>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</si>
  <si>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</si>
  <si>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</si>
  <si>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</si>
  <si>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</si>
  <si>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</si>
  <si>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</si>
  <si>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</si>
  <si>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</si>
  <si>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</si>
  <si>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</si>
  <si>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</si>
  <si>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</si>
  <si>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</si>
  <si>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</si>
  <si>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</si>
  <si>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</si>
  <si>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</si>
  <si>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</si>
  <si>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</si>
  <si>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</si>
  <si>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</si>
  <si>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</si>
  <si>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</si>
  <si>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</si>
  <si>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</si>
  <si>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</si>
  <si>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</si>
  <si>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</si>
  <si>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</si>
  <si>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</si>
  <si>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</si>
  <si>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</si>
  <si>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08/04/18 - VENCIMENTO 13/04/18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</si>
</sst>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217920</v>
      </c>
      <c r="C7" s="10">
        <f>C8+C20+C24</f>
        <v>142796</v>
      </c>
      <c r="D7" s="10">
        <f>D8+D20+D24</f>
        <v>184609</v>
      </c>
      <c r="E7" s="10">
        <f>E8+E20+E24</f>
        <v>23988</v>
      </c>
      <c r="F7" s="10">
        <f aca="true" t="shared" si="0" ref="F7:N7">F8+F20+F24</f>
        <v>152287</v>
      </c>
      <c r="G7" s="10">
        <f t="shared" si="0"/>
        <v>214628</v>
      </c>
      <c r="H7" s="10">
        <f>H8+H20+H24</f>
        <v>146493</v>
      </c>
      <c r="I7" s="10">
        <f>I8+I20+I24</f>
        <v>34880</v>
      </c>
      <c r="J7" s="10">
        <f>J8+J20+J24</f>
        <v>196629</v>
      </c>
      <c r="K7" s="10">
        <f>K8+K20+K24</f>
        <v>140916</v>
      </c>
      <c r="L7" s="10">
        <f>L8+L20+L24</f>
        <v>186396</v>
      </c>
      <c r="M7" s="10">
        <f t="shared" si="0"/>
        <v>56034</v>
      </c>
      <c r="N7" s="10">
        <f t="shared" si="0"/>
        <v>30874</v>
      </c>
      <c r="O7" s="10">
        <f>+O8+O20+O24</f>
        <v>1728450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97699</v>
      </c>
      <c r="C8" s="12">
        <f>+C9+C12+C16</f>
        <v>67504</v>
      </c>
      <c r="D8" s="12">
        <f>+D9+D12+D16</f>
        <v>90190</v>
      </c>
      <c r="E8" s="12">
        <f>+E9+E12+E16</f>
        <v>10661</v>
      </c>
      <c r="F8" s="12">
        <f aca="true" t="shared" si="1" ref="F8:N8">+F9+F12+F16</f>
        <v>70020</v>
      </c>
      <c r="G8" s="12">
        <f t="shared" si="1"/>
        <v>101868</v>
      </c>
      <c r="H8" s="12">
        <f>+H9+H12+H16</f>
        <v>69561</v>
      </c>
      <c r="I8" s="12">
        <f>+I9+I12+I16</f>
        <v>16907</v>
      </c>
      <c r="J8" s="12">
        <f>+J9+J12+J16</f>
        <v>92608</v>
      </c>
      <c r="K8" s="12">
        <f>+K9+K12+K16</f>
        <v>67141</v>
      </c>
      <c r="L8" s="12">
        <f>+L9+L12+L16</f>
        <v>84954</v>
      </c>
      <c r="M8" s="12">
        <f t="shared" si="1"/>
        <v>28748</v>
      </c>
      <c r="N8" s="12">
        <f t="shared" si="1"/>
        <v>16562</v>
      </c>
      <c r="O8" s="12">
        <f>SUM(B8:N8)</f>
        <v>814423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15846</v>
      </c>
      <c r="C9" s="14">
        <v>13601</v>
      </c>
      <c r="D9" s="14">
        <v>12438</v>
      </c>
      <c r="E9" s="14">
        <v>1394</v>
      </c>
      <c r="F9" s="14">
        <v>10003</v>
      </c>
      <c r="G9" s="14">
        <v>16564</v>
      </c>
      <c r="H9" s="14">
        <v>13820</v>
      </c>
      <c r="I9" s="14">
        <v>3337</v>
      </c>
      <c r="J9" s="14">
        <v>10479</v>
      </c>
      <c r="K9" s="14">
        <v>12148</v>
      </c>
      <c r="L9" s="14">
        <v>11021</v>
      </c>
      <c r="M9" s="14">
        <v>4686</v>
      </c>
      <c r="N9" s="14">
        <v>2513</v>
      </c>
      <c r="O9" s="12">
        <f aca="true" t="shared" si="2" ref="O9:O19">SUM(B9:N9)</f>
        <v>127850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15846</v>
      </c>
      <c r="C10" s="14">
        <f>+C9-C11</f>
        <v>13601</v>
      </c>
      <c r="D10" s="14">
        <f>+D9-D11</f>
        <v>12438</v>
      </c>
      <c r="E10" s="14">
        <f>+E9-E11</f>
        <v>1394</v>
      </c>
      <c r="F10" s="14">
        <f aca="true" t="shared" si="3" ref="F10:N10">+F9-F11</f>
        <v>10003</v>
      </c>
      <c r="G10" s="14">
        <f t="shared" si="3"/>
        <v>16564</v>
      </c>
      <c r="H10" s="14">
        <f>+H9-H11</f>
        <v>13820</v>
      </c>
      <c r="I10" s="14">
        <f>+I9-I11</f>
        <v>3337</v>
      </c>
      <c r="J10" s="14">
        <f>+J9-J11</f>
        <v>10479</v>
      </c>
      <c r="K10" s="14">
        <f>+K9-K11</f>
        <v>12148</v>
      </c>
      <c r="L10" s="14">
        <f>+L9-L11</f>
        <v>11021</v>
      </c>
      <c r="M10" s="14">
        <f t="shared" si="3"/>
        <v>4686</v>
      </c>
      <c r="N10" s="14">
        <f t="shared" si="3"/>
        <v>2513</v>
      </c>
      <c r="O10" s="12">
        <f t="shared" si="2"/>
        <v>127850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76246</v>
      </c>
      <c r="C12" s="14">
        <f>C13+C14+C15</f>
        <v>50382</v>
      </c>
      <c r="D12" s="14">
        <f>D13+D14+D15</f>
        <v>73324</v>
      </c>
      <c r="E12" s="14">
        <f>E13+E14+E15</f>
        <v>8713</v>
      </c>
      <c r="F12" s="14">
        <f aca="true" t="shared" si="4" ref="F12:N12">F13+F14+F15</f>
        <v>56133</v>
      </c>
      <c r="G12" s="14">
        <f t="shared" si="4"/>
        <v>79739</v>
      </c>
      <c r="H12" s="14">
        <f>H13+H14+H15</f>
        <v>52263</v>
      </c>
      <c r="I12" s="14">
        <f>I13+I14+I15</f>
        <v>12752</v>
      </c>
      <c r="J12" s="14">
        <f>J13+J14+J15</f>
        <v>76591</v>
      </c>
      <c r="K12" s="14">
        <f>K13+K14+K15</f>
        <v>51263</v>
      </c>
      <c r="L12" s="14">
        <f>L13+L14+L15</f>
        <v>68504</v>
      </c>
      <c r="M12" s="14">
        <f t="shared" si="4"/>
        <v>22696</v>
      </c>
      <c r="N12" s="14">
        <f t="shared" si="4"/>
        <v>13363</v>
      </c>
      <c r="O12" s="12">
        <f t="shared" si="2"/>
        <v>641969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35177</v>
      </c>
      <c r="C13" s="14">
        <v>23886</v>
      </c>
      <c r="D13" s="14">
        <v>33919</v>
      </c>
      <c r="E13" s="14">
        <v>4085</v>
      </c>
      <c r="F13" s="14">
        <v>26272</v>
      </c>
      <c r="G13" s="14">
        <v>36732</v>
      </c>
      <c r="H13" s="14">
        <v>24839</v>
      </c>
      <c r="I13" s="14">
        <v>6150</v>
      </c>
      <c r="J13" s="14">
        <v>36004</v>
      </c>
      <c r="K13" s="14">
        <v>22911</v>
      </c>
      <c r="L13" s="14">
        <v>29344</v>
      </c>
      <c r="M13" s="14">
        <v>9356</v>
      </c>
      <c r="N13" s="14">
        <v>5342</v>
      </c>
      <c r="O13" s="12">
        <f t="shared" si="2"/>
        <v>294017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39568</v>
      </c>
      <c r="C14" s="14">
        <v>24946</v>
      </c>
      <c r="D14" s="14">
        <v>38173</v>
      </c>
      <c r="E14" s="14">
        <v>4423</v>
      </c>
      <c r="F14" s="14">
        <v>28570</v>
      </c>
      <c r="G14" s="14">
        <v>40247</v>
      </c>
      <c r="H14" s="14">
        <v>26019</v>
      </c>
      <c r="I14" s="14">
        <v>6250</v>
      </c>
      <c r="J14" s="14">
        <v>39394</v>
      </c>
      <c r="K14" s="14">
        <v>27135</v>
      </c>
      <c r="L14" s="14">
        <v>38053</v>
      </c>
      <c r="M14" s="14">
        <v>12861</v>
      </c>
      <c r="N14" s="14">
        <v>7767</v>
      </c>
      <c r="O14" s="12">
        <f t="shared" si="2"/>
        <v>333406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1501</v>
      </c>
      <c r="C15" s="14">
        <v>1550</v>
      </c>
      <c r="D15" s="14">
        <v>1232</v>
      </c>
      <c r="E15" s="14">
        <v>205</v>
      </c>
      <c r="F15" s="14">
        <v>1291</v>
      </c>
      <c r="G15" s="14">
        <v>2760</v>
      </c>
      <c r="H15" s="14">
        <v>1405</v>
      </c>
      <c r="I15" s="14">
        <v>352</v>
      </c>
      <c r="J15" s="14">
        <v>1193</v>
      </c>
      <c r="K15" s="14">
        <v>1217</v>
      </c>
      <c r="L15" s="14">
        <v>1107</v>
      </c>
      <c r="M15" s="14">
        <v>479</v>
      </c>
      <c r="N15" s="14">
        <v>254</v>
      </c>
      <c r="O15" s="12">
        <f t="shared" si="2"/>
        <v>14546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5607</v>
      </c>
      <c r="C16" s="14">
        <f>C17+C18+C19</f>
        <v>3521</v>
      </c>
      <c r="D16" s="14">
        <f>D17+D18+D19</f>
        <v>4428</v>
      </c>
      <c r="E16" s="14">
        <f>E17+E18+E19</f>
        <v>554</v>
      </c>
      <c r="F16" s="14">
        <f aca="true" t="shared" si="5" ref="F16:N16">F17+F18+F19</f>
        <v>3884</v>
      </c>
      <c r="G16" s="14">
        <f t="shared" si="5"/>
        <v>5565</v>
      </c>
      <c r="H16" s="14">
        <f>H17+H18+H19</f>
        <v>3478</v>
      </c>
      <c r="I16" s="14">
        <f>I17+I18+I19</f>
        <v>818</v>
      </c>
      <c r="J16" s="14">
        <f>J17+J18+J19</f>
        <v>5538</v>
      </c>
      <c r="K16" s="14">
        <f>K17+K18+K19</f>
        <v>3730</v>
      </c>
      <c r="L16" s="14">
        <f>L17+L18+L19</f>
        <v>5429</v>
      </c>
      <c r="M16" s="14">
        <f t="shared" si="5"/>
        <v>1366</v>
      </c>
      <c r="N16" s="14">
        <f t="shared" si="5"/>
        <v>686</v>
      </c>
      <c r="O16" s="12">
        <f t="shared" si="2"/>
        <v>44604</v>
      </c>
    </row>
    <row r="17" spans="1:26" ht="18.75" customHeight="1">
      <c r="A17" s="15" t="s">
        <v>16</v>
      </c>
      <c r="B17" s="14">
        <v>5549</v>
      </c>
      <c r="C17" s="14">
        <v>3492</v>
      </c>
      <c r="D17" s="14">
        <v>4396</v>
      </c>
      <c r="E17" s="14">
        <v>553</v>
      </c>
      <c r="F17" s="14">
        <v>3857</v>
      </c>
      <c r="G17" s="14">
        <v>5506</v>
      </c>
      <c r="H17" s="14">
        <v>3452</v>
      </c>
      <c r="I17" s="14">
        <v>809</v>
      </c>
      <c r="J17" s="14">
        <v>5495</v>
      </c>
      <c r="K17" s="14">
        <v>3680</v>
      </c>
      <c r="L17" s="14">
        <v>5351</v>
      </c>
      <c r="M17" s="14">
        <v>1354</v>
      </c>
      <c r="N17" s="14">
        <v>683</v>
      </c>
      <c r="O17" s="12">
        <f t="shared" si="2"/>
        <v>44177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55</v>
      </c>
      <c r="C18" s="14">
        <v>28</v>
      </c>
      <c r="D18" s="14">
        <v>25</v>
      </c>
      <c r="E18" s="14">
        <v>1</v>
      </c>
      <c r="F18" s="14">
        <v>27</v>
      </c>
      <c r="G18" s="14">
        <v>57</v>
      </c>
      <c r="H18" s="14">
        <v>26</v>
      </c>
      <c r="I18" s="14">
        <v>7</v>
      </c>
      <c r="J18" s="14">
        <v>43</v>
      </c>
      <c r="K18" s="14">
        <v>49</v>
      </c>
      <c r="L18" s="14">
        <v>78</v>
      </c>
      <c r="M18" s="14">
        <v>12</v>
      </c>
      <c r="N18" s="14">
        <v>3</v>
      </c>
      <c r="O18" s="12">
        <f t="shared" si="2"/>
        <v>411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3</v>
      </c>
      <c r="C19" s="14">
        <v>1</v>
      </c>
      <c r="D19" s="14">
        <v>7</v>
      </c>
      <c r="E19" s="14">
        <v>0</v>
      </c>
      <c r="F19" s="14">
        <v>0</v>
      </c>
      <c r="G19" s="14">
        <v>2</v>
      </c>
      <c r="H19" s="14">
        <v>0</v>
      </c>
      <c r="I19" s="14">
        <v>2</v>
      </c>
      <c r="J19" s="14">
        <v>0</v>
      </c>
      <c r="K19" s="14">
        <v>1</v>
      </c>
      <c r="L19" s="14">
        <v>0</v>
      </c>
      <c r="M19" s="14">
        <v>0</v>
      </c>
      <c r="N19" s="14">
        <v>0</v>
      </c>
      <c r="O19" s="12">
        <f t="shared" si="2"/>
        <v>16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54584</v>
      </c>
      <c r="C20" s="18">
        <f>C21+C22+C23</f>
        <v>30367</v>
      </c>
      <c r="D20" s="18">
        <f>D21+D22+D23</f>
        <v>39903</v>
      </c>
      <c r="E20" s="18">
        <f>E21+E22+E23</f>
        <v>5175</v>
      </c>
      <c r="F20" s="18">
        <f aca="true" t="shared" si="6" ref="F20:N20">F21+F22+F23</f>
        <v>33535</v>
      </c>
      <c r="G20" s="18">
        <f t="shared" si="6"/>
        <v>43912</v>
      </c>
      <c r="H20" s="18">
        <f>H21+H22+H23</f>
        <v>33075</v>
      </c>
      <c r="I20" s="18">
        <f>I21+I22+I23</f>
        <v>7709</v>
      </c>
      <c r="J20" s="18">
        <f>J21+J22+J23</f>
        <v>52208</v>
      </c>
      <c r="K20" s="18">
        <f>K21+K22+K23</f>
        <v>32095</v>
      </c>
      <c r="L20" s="18">
        <f>L21+L22+L23</f>
        <v>55803</v>
      </c>
      <c r="M20" s="18">
        <f t="shared" si="6"/>
        <v>15136</v>
      </c>
      <c r="N20" s="18">
        <f t="shared" si="6"/>
        <v>8222</v>
      </c>
      <c r="O20" s="12">
        <f aca="true" t="shared" si="7" ref="O20:O26">SUM(B20:N20)</f>
        <v>411724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28967</v>
      </c>
      <c r="C21" s="14">
        <v>17247</v>
      </c>
      <c r="D21" s="14">
        <v>20321</v>
      </c>
      <c r="E21" s="14">
        <v>2732</v>
      </c>
      <c r="F21" s="14">
        <v>18074</v>
      </c>
      <c r="G21" s="14">
        <v>22893</v>
      </c>
      <c r="H21" s="14">
        <v>18612</v>
      </c>
      <c r="I21" s="14">
        <v>4465</v>
      </c>
      <c r="J21" s="14">
        <v>28001</v>
      </c>
      <c r="K21" s="14">
        <v>16696</v>
      </c>
      <c r="L21" s="14">
        <v>27313</v>
      </c>
      <c r="M21" s="14">
        <v>7537</v>
      </c>
      <c r="N21" s="14">
        <v>3945</v>
      </c>
      <c r="O21" s="12">
        <f t="shared" si="7"/>
        <v>216803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24964</v>
      </c>
      <c r="C22" s="14">
        <v>12600</v>
      </c>
      <c r="D22" s="14">
        <v>19158</v>
      </c>
      <c r="E22" s="14">
        <v>2364</v>
      </c>
      <c r="F22" s="14">
        <v>14959</v>
      </c>
      <c r="G22" s="14">
        <v>20097</v>
      </c>
      <c r="H22" s="14">
        <v>13963</v>
      </c>
      <c r="I22" s="14">
        <v>3141</v>
      </c>
      <c r="J22" s="14">
        <v>23665</v>
      </c>
      <c r="K22" s="14">
        <v>14909</v>
      </c>
      <c r="L22" s="14">
        <v>27850</v>
      </c>
      <c r="M22" s="14">
        <v>7395</v>
      </c>
      <c r="N22" s="14">
        <v>4180</v>
      </c>
      <c r="O22" s="12">
        <f t="shared" si="7"/>
        <v>189245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653</v>
      </c>
      <c r="C23" s="14">
        <v>520</v>
      </c>
      <c r="D23" s="14">
        <v>424</v>
      </c>
      <c r="E23" s="14">
        <v>79</v>
      </c>
      <c r="F23" s="14">
        <v>502</v>
      </c>
      <c r="G23" s="14">
        <v>922</v>
      </c>
      <c r="H23" s="14">
        <v>500</v>
      </c>
      <c r="I23" s="14">
        <v>103</v>
      </c>
      <c r="J23" s="14">
        <v>542</v>
      </c>
      <c r="K23" s="14">
        <v>490</v>
      </c>
      <c r="L23" s="14">
        <v>640</v>
      </c>
      <c r="M23" s="14">
        <v>204</v>
      </c>
      <c r="N23" s="14">
        <v>97</v>
      </c>
      <c r="O23" s="12">
        <f t="shared" si="7"/>
        <v>5676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65637</v>
      </c>
      <c r="C24" s="14">
        <f>C25+C26</f>
        <v>44925</v>
      </c>
      <c r="D24" s="14">
        <f>D25+D26</f>
        <v>54516</v>
      </c>
      <c r="E24" s="14">
        <f>E25+E26</f>
        <v>8152</v>
      </c>
      <c r="F24" s="14">
        <f aca="true" t="shared" si="8" ref="F24:N24">F25+F26</f>
        <v>48732</v>
      </c>
      <c r="G24" s="14">
        <f t="shared" si="8"/>
        <v>68848</v>
      </c>
      <c r="H24" s="14">
        <f>H25+H26</f>
        <v>43857</v>
      </c>
      <c r="I24" s="14">
        <f>I25+I26</f>
        <v>10264</v>
      </c>
      <c r="J24" s="14">
        <f>J25+J26</f>
        <v>51813</v>
      </c>
      <c r="K24" s="14">
        <f>K25+K26</f>
        <v>41680</v>
      </c>
      <c r="L24" s="14">
        <f>L25+L26</f>
        <v>45639</v>
      </c>
      <c r="M24" s="14">
        <f t="shared" si="8"/>
        <v>12150</v>
      </c>
      <c r="N24" s="14">
        <f t="shared" si="8"/>
        <v>6090</v>
      </c>
      <c r="O24" s="12">
        <f t="shared" si="7"/>
        <v>502303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37336</v>
      </c>
      <c r="C25" s="14">
        <v>28794</v>
      </c>
      <c r="D25" s="14">
        <v>34209</v>
      </c>
      <c r="E25" s="14">
        <v>5452</v>
      </c>
      <c r="F25" s="14">
        <v>31487</v>
      </c>
      <c r="G25" s="14">
        <v>45642</v>
      </c>
      <c r="H25" s="14">
        <v>29813</v>
      </c>
      <c r="I25" s="14">
        <v>7312</v>
      </c>
      <c r="J25" s="14">
        <v>29839</v>
      </c>
      <c r="K25" s="14">
        <v>27119</v>
      </c>
      <c r="L25" s="14">
        <v>27472</v>
      </c>
      <c r="M25" s="14">
        <v>7397</v>
      </c>
      <c r="N25" s="14">
        <v>3455</v>
      </c>
      <c r="O25" s="12">
        <f t="shared" si="7"/>
        <v>315327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28301</v>
      </c>
      <c r="C26" s="14">
        <v>16131</v>
      </c>
      <c r="D26" s="14">
        <v>20307</v>
      </c>
      <c r="E26" s="14">
        <v>2700</v>
      </c>
      <c r="F26" s="14">
        <v>17245</v>
      </c>
      <c r="G26" s="14">
        <v>23206</v>
      </c>
      <c r="H26" s="14">
        <v>14044</v>
      </c>
      <c r="I26" s="14">
        <v>2952</v>
      </c>
      <c r="J26" s="14">
        <v>21974</v>
      </c>
      <c r="K26" s="14">
        <v>14561</v>
      </c>
      <c r="L26" s="14">
        <v>18167</v>
      </c>
      <c r="M26" s="14">
        <v>4753</v>
      </c>
      <c r="N26" s="14">
        <v>2635</v>
      </c>
      <c r="O26" s="12">
        <f t="shared" si="7"/>
        <v>186976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463609.28184320003</v>
      </c>
      <c r="C36" s="60">
        <f aca="true" t="shared" si="11" ref="C36:N36">C37+C38+C39+C40</f>
        <v>319786.1572780001</v>
      </c>
      <c r="D36" s="60">
        <f t="shared" si="11"/>
        <v>356209.95308045007</v>
      </c>
      <c r="E36" s="60">
        <f t="shared" si="11"/>
        <v>66889.58337919999</v>
      </c>
      <c r="F36" s="60">
        <f t="shared" si="11"/>
        <v>336213.96996834996</v>
      </c>
      <c r="G36" s="60">
        <f t="shared" si="11"/>
        <v>376944.1944</v>
      </c>
      <c r="H36" s="60">
        <f t="shared" si="11"/>
        <v>311202.4942999999</v>
      </c>
      <c r="I36" s="60">
        <f>I37+I38+I39+I40</f>
        <v>75043.422976</v>
      </c>
      <c r="J36" s="60">
        <f>J37+J38+J39+J40</f>
        <v>412216.51092219993</v>
      </c>
      <c r="K36" s="60">
        <f>K37+K38+K39+K40</f>
        <v>344533.4134188</v>
      </c>
      <c r="L36" s="60">
        <f>L37+L38+L39+L40</f>
        <v>438942.08946496</v>
      </c>
      <c r="M36" s="60">
        <f t="shared" si="11"/>
        <v>165778.97054862</v>
      </c>
      <c r="N36" s="60">
        <f t="shared" si="11"/>
        <v>78119.49606143999</v>
      </c>
      <c r="O36" s="60">
        <f>O37+O38+O39+O40</f>
        <v>3745489.5376412207</v>
      </c>
    </row>
    <row r="37" spans="1:15" ht="18.75" customHeight="1">
      <c r="A37" s="57" t="s">
        <v>50</v>
      </c>
      <c r="B37" s="54">
        <f aca="true" t="shared" si="12" ref="B37:N37">B29*B7</f>
        <v>457043.61600000004</v>
      </c>
      <c r="C37" s="54">
        <f t="shared" si="12"/>
        <v>314208.31840000005</v>
      </c>
      <c r="D37" s="54">
        <f t="shared" si="12"/>
        <v>344886.53380000003</v>
      </c>
      <c r="E37" s="54">
        <f t="shared" si="12"/>
        <v>66393.9864</v>
      </c>
      <c r="F37" s="54">
        <f t="shared" si="12"/>
        <v>332183.6331</v>
      </c>
      <c r="G37" s="54">
        <f t="shared" si="12"/>
        <v>371284.9772</v>
      </c>
      <c r="H37" s="54">
        <f t="shared" si="12"/>
        <v>306272.9151</v>
      </c>
      <c r="I37" s="54">
        <f>I29*I7</f>
        <v>74583.90400000001</v>
      </c>
      <c r="J37" s="54">
        <f>J29*J7</f>
        <v>403875.96599999996</v>
      </c>
      <c r="K37" s="54">
        <f>K29*K7</f>
        <v>339804.8424</v>
      </c>
      <c r="L37" s="54">
        <f>L29*L7</f>
        <v>430612.0392</v>
      </c>
      <c r="M37" s="54">
        <f t="shared" si="12"/>
        <v>162582.651</v>
      </c>
      <c r="N37" s="54">
        <f t="shared" si="12"/>
        <v>77626.4982</v>
      </c>
      <c r="O37" s="56">
        <f>SUM(B37:N37)</f>
        <v>3681359.8808000004</v>
      </c>
    </row>
    <row r="38" spans="1:15" ht="18.75" customHeight="1">
      <c r="A38" s="57" t="s">
        <v>51</v>
      </c>
      <c r="B38" s="54">
        <f aca="true" t="shared" si="13" ref="B38:N38">B30*B7</f>
        <v>-1349.9141568</v>
      </c>
      <c r="C38" s="54">
        <f t="shared" si="13"/>
        <v>-838.141122</v>
      </c>
      <c r="D38" s="54">
        <f t="shared" si="13"/>
        <v>-1024.57071955</v>
      </c>
      <c r="E38" s="54">
        <f t="shared" si="13"/>
        <v>-150.6830208</v>
      </c>
      <c r="F38" s="54">
        <f t="shared" si="13"/>
        <v>-968.23313165</v>
      </c>
      <c r="G38" s="54">
        <f t="shared" si="13"/>
        <v>-1094.6028000000001</v>
      </c>
      <c r="H38" s="54">
        <f t="shared" si="13"/>
        <v>-820.3608</v>
      </c>
      <c r="I38" s="54">
        <f>I30*I7</f>
        <v>-195.32102400000002</v>
      </c>
      <c r="J38" s="54">
        <f>J30*J7</f>
        <v>-1118.4650778</v>
      </c>
      <c r="K38" s="54">
        <f>K30*K7</f>
        <v>-897.0289812</v>
      </c>
      <c r="L38" s="54">
        <f>L30*L7</f>
        <v>-1165.01973504</v>
      </c>
      <c r="M38" s="54">
        <f t="shared" si="13"/>
        <v>-412.89045138</v>
      </c>
      <c r="N38" s="54">
        <f t="shared" si="13"/>
        <v>-226.04213856</v>
      </c>
      <c r="O38" s="25">
        <f>SUM(B38:N38)</f>
        <v>-10261.27315878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-63384</v>
      </c>
      <c r="C42" s="25">
        <f aca="true" t="shared" si="15" ref="C42:N42">+C43+C46+C58+C59</f>
        <v>-54404</v>
      </c>
      <c r="D42" s="25">
        <f t="shared" si="15"/>
        <v>-50252</v>
      </c>
      <c r="E42" s="25">
        <f t="shared" si="15"/>
        <v>-6076</v>
      </c>
      <c r="F42" s="25">
        <f t="shared" si="15"/>
        <v>-40512</v>
      </c>
      <c r="G42" s="25">
        <f t="shared" si="15"/>
        <v>-66756</v>
      </c>
      <c r="H42" s="25">
        <f t="shared" si="15"/>
        <v>-55280</v>
      </c>
      <c r="I42" s="25">
        <f>+I43+I46+I58+I59</f>
        <v>-15348</v>
      </c>
      <c r="J42" s="25">
        <f>+J43+J46+J58+J59</f>
        <v>-41916</v>
      </c>
      <c r="K42" s="25">
        <f>+K43+K46+K58+K59</f>
        <v>-48592</v>
      </c>
      <c r="L42" s="25">
        <f>+L43+L46+L58+L59</f>
        <v>-44084</v>
      </c>
      <c r="M42" s="25">
        <f t="shared" si="15"/>
        <v>-18744</v>
      </c>
      <c r="N42" s="25">
        <f t="shared" si="15"/>
        <v>-10052</v>
      </c>
      <c r="O42" s="25">
        <f>+O43+O46+O58+O59</f>
        <v>-515400</v>
      </c>
    </row>
    <row r="43" spans="1:15" ht="18.75" customHeight="1">
      <c r="A43" s="17" t="s">
        <v>55</v>
      </c>
      <c r="B43" s="26">
        <f>B44+B45</f>
        <v>-63384</v>
      </c>
      <c r="C43" s="26">
        <f>C44+C45</f>
        <v>-54404</v>
      </c>
      <c r="D43" s="26">
        <f>D44+D45</f>
        <v>-49752</v>
      </c>
      <c r="E43" s="26">
        <f>E44+E45</f>
        <v>-5576</v>
      </c>
      <c r="F43" s="26">
        <f aca="true" t="shared" si="16" ref="F43:N43">F44+F45</f>
        <v>-40012</v>
      </c>
      <c r="G43" s="26">
        <f t="shared" si="16"/>
        <v>-66256</v>
      </c>
      <c r="H43" s="26">
        <f t="shared" si="16"/>
        <v>-55280</v>
      </c>
      <c r="I43" s="26">
        <f>I44+I45</f>
        <v>-13348</v>
      </c>
      <c r="J43" s="26">
        <f>J44+J45</f>
        <v>-41916</v>
      </c>
      <c r="K43" s="26">
        <f>K44+K45</f>
        <v>-48592</v>
      </c>
      <c r="L43" s="26">
        <f>L44+L45</f>
        <v>-44084</v>
      </c>
      <c r="M43" s="26">
        <f t="shared" si="16"/>
        <v>-18744</v>
      </c>
      <c r="N43" s="26">
        <f t="shared" si="16"/>
        <v>-10052</v>
      </c>
      <c r="O43" s="25">
        <f aca="true" t="shared" si="17" ref="O43:O59">SUM(B43:N43)</f>
        <v>-511400</v>
      </c>
    </row>
    <row r="44" spans="1:26" ht="18.75" customHeight="1">
      <c r="A44" s="13" t="s">
        <v>56</v>
      </c>
      <c r="B44" s="20">
        <f>ROUND(-B9*$D$3,2)</f>
        <v>-63384</v>
      </c>
      <c r="C44" s="20">
        <f>ROUND(-C9*$D$3,2)</f>
        <v>-54404</v>
      </c>
      <c r="D44" s="20">
        <f>ROUND(-D9*$D$3,2)</f>
        <v>-49752</v>
      </c>
      <c r="E44" s="20">
        <f>ROUND(-E9*$D$3,2)</f>
        <v>-5576</v>
      </c>
      <c r="F44" s="20">
        <f aca="true" t="shared" si="18" ref="F44:N44">ROUND(-F9*$D$3,2)</f>
        <v>-40012</v>
      </c>
      <c r="G44" s="20">
        <f t="shared" si="18"/>
        <v>-66256</v>
      </c>
      <c r="H44" s="20">
        <f t="shared" si="18"/>
        <v>-55280</v>
      </c>
      <c r="I44" s="20">
        <f>ROUND(-I9*$D$3,2)</f>
        <v>-13348</v>
      </c>
      <c r="J44" s="20">
        <f>ROUND(-J9*$D$3,2)</f>
        <v>-41916</v>
      </c>
      <c r="K44" s="20">
        <f>ROUND(-K9*$D$3,2)</f>
        <v>-48592</v>
      </c>
      <c r="L44" s="20">
        <f>ROUND(-L9*$D$3,2)</f>
        <v>-44084</v>
      </c>
      <c r="M44" s="20">
        <f t="shared" si="18"/>
        <v>-18744</v>
      </c>
      <c r="N44" s="20">
        <f t="shared" si="18"/>
        <v>-10052</v>
      </c>
      <c r="O44" s="46">
        <f t="shared" si="17"/>
        <v>-511400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-500</v>
      </c>
      <c r="F49" s="24">
        <v>-500</v>
      </c>
      <c r="G49" s="24">
        <v>-500</v>
      </c>
      <c r="H49" s="24">
        <v>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400225.28184320003</v>
      </c>
      <c r="C61" s="29">
        <f t="shared" si="21"/>
        <v>265382.1572780001</v>
      </c>
      <c r="D61" s="29">
        <f t="shared" si="21"/>
        <v>305957.95308045007</v>
      </c>
      <c r="E61" s="29">
        <f t="shared" si="21"/>
        <v>60813.58337919999</v>
      </c>
      <c r="F61" s="29">
        <f t="shared" si="21"/>
        <v>295701.96996834996</v>
      </c>
      <c r="G61" s="29">
        <f t="shared" si="21"/>
        <v>310188.1944</v>
      </c>
      <c r="H61" s="29">
        <f t="shared" si="21"/>
        <v>255922.4942999999</v>
      </c>
      <c r="I61" s="29">
        <f t="shared" si="21"/>
        <v>59695.422976</v>
      </c>
      <c r="J61" s="29">
        <f>+J36+J42</f>
        <v>370300.51092219993</v>
      </c>
      <c r="K61" s="29">
        <f>+K36+K42</f>
        <v>295941.4134188</v>
      </c>
      <c r="L61" s="29">
        <f>+L36+L42</f>
        <v>394858.08946496</v>
      </c>
      <c r="M61" s="29">
        <f t="shared" si="21"/>
        <v>147034.97054862</v>
      </c>
      <c r="N61" s="29">
        <f t="shared" si="21"/>
        <v>68067.49606143999</v>
      </c>
      <c r="O61" s="29">
        <f>SUM(B61:N61)</f>
        <v>3230089.5376412203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400225.29</v>
      </c>
      <c r="C64" s="36">
        <f aca="true" t="shared" si="22" ref="C64:N64">SUM(C65:C78)</f>
        <v>265382.16000000003</v>
      </c>
      <c r="D64" s="36">
        <f t="shared" si="22"/>
        <v>305957.95</v>
      </c>
      <c r="E64" s="36">
        <f t="shared" si="22"/>
        <v>60813.59</v>
      </c>
      <c r="F64" s="36">
        <f t="shared" si="22"/>
        <v>295701.97</v>
      </c>
      <c r="G64" s="36">
        <f t="shared" si="22"/>
        <v>310188.2</v>
      </c>
      <c r="H64" s="36">
        <f t="shared" si="22"/>
        <v>255922.5</v>
      </c>
      <c r="I64" s="36">
        <f t="shared" si="22"/>
        <v>59695.42</v>
      </c>
      <c r="J64" s="36">
        <f t="shared" si="22"/>
        <v>370300.5</v>
      </c>
      <c r="K64" s="36">
        <f t="shared" si="22"/>
        <v>295941.41</v>
      </c>
      <c r="L64" s="36">
        <f t="shared" si="22"/>
        <v>394858.09</v>
      </c>
      <c r="M64" s="36">
        <f t="shared" si="22"/>
        <v>147034.97</v>
      </c>
      <c r="N64" s="36">
        <f t="shared" si="22"/>
        <v>68067.5</v>
      </c>
      <c r="O64" s="29">
        <f>SUM(O65:O78)</f>
        <v>3230089.5500000003</v>
      </c>
    </row>
    <row r="65" spans="1:16" ht="18.75" customHeight="1">
      <c r="A65" s="17" t="s">
        <v>70</v>
      </c>
      <c r="B65" s="36">
        <v>77083.88</v>
      </c>
      <c r="C65" s="36">
        <v>75779.56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152863.44</v>
      </c>
      <c r="P65"/>
    </row>
    <row r="66" spans="1:16" ht="18.75" customHeight="1">
      <c r="A66" s="17" t="s">
        <v>71</v>
      </c>
      <c r="B66" s="36">
        <v>323141.41</v>
      </c>
      <c r="C66" s="36">
        <v>189602.6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512744.01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305957.95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305957.95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60813.59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60813.59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295701.97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295701.97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310188.2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310188.2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255922.5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255922.5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59695.42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59695.42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370300.5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370300.5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295941.41</v>
      </c>
      <c r="L74" s="35">
        <v>0</v>
      </c>
      <c r="M74" s="35">
        <v>0</v>
      </c>
      <c r="N74" s="35">
        <v>0</v>
      </c>
      <c r="O74" s="29">
        <f t="shared" si="23"/>
        <v>295941.41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394858.09</v>
      </c>
      <c r="M75" s="35">
        <v>0</v>
      </c>
      <c r="N75" s="61">
        <v>0</v>
      </c>
      <c r="O75" s="26">
        <f t="shared" si="23"/>
        <v>394858.09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147034.97</v>
      </c>
      <c r="N76" s="35">
        <v>0</v>
      </c>
      <c r="O76" s="29">
        <f t="shared" si="23"/>
        <v>147034.97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68067.5</v>
      </c>
      <c r="O77" s="26">
        <f t="shared" si="23"/>
        <v>68067.5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2.355736353759235</v>
      </c>
      <c r="C82" s="44">
        <v>2.520240932570152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2.055294175722237</v>
      </c>
      <c r="C83" s="44">
        <v>2.1078534450042525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1.8743580382345932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2.7884602042354505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2.1891349883335414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1.737203600648564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2.1004094004491676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2.1514742825688074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2.0612630940614047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2.420068788631525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2.3179105746097552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2.9168169423674914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2.5302680592550364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2018-04-16T17:40:07Z</dcterms:modified>
  <cp:category/>
  <cp:version/>
  <cp:contentType/>
  <cp:contentStatus/>
</cp:coreProperties>
</file>