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<sst xmlns="http://schemas.openxmlformats.org/spreadsheetml/2006/main" count="112" uniqueCount="110">
  <si>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</si>
  <si>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</si>
  <si>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</si>
  <si>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</si>
  <si>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</si>
  <si>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</si>
  <si>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</si>
  <si>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</si>
  <si>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</si>
  <si>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</si>
  <si>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</si>
  <si>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</si>
  <si>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</si>
  <si>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</si>
  <si>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</si>
  <si>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</si>
  <si>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</si>
  <si>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</si>
  <si>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</si>
  <si>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</si>
  <si>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</si>
  <si>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</si>
  <si>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</si>
  <si>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</si>
  <si>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</si>
  <si>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</si>
  <si>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</si>
  <si>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</si>
  <si>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</si>
  <si>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</si>
  <si>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</si>
  <si>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</si>
  <si>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</si>
  <si>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</si>
  <si>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</si>
  <si>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</si>
  <si>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</si>
  <si>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</si>
  <si>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</si>
  <si>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</si>
  <si>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</si>
  <si>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</si>
  <si>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</si>
  <si>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</si>
  <si>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</si>
  <si>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</si>
  <si>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</si>
  <si>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</si>
  <si>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</si>
  <si>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</si>
  <si>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</si>
  <si>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</si>
  <si>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</si>
  <si>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</si>
  <si>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</si>
  <si>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</si>
  <si>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</si>
  <si>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</si>
  <si>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</si>
  <si>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</si>
  <si>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</si>
  <si>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</si>
  <si>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</si>
  <si>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</si>
  <si>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</si>
  <si>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</si>
  <si>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</si>
  <si>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</si>
  <si>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</si>
  <si>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</si>
  <si>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</si>
  <si>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</si>
  <si>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</si>
  <si>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</si>
  <si>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</si>
  <si>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</si>
  <si>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</si>
  <si>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</si>
  <si>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</si>
  <si>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</si>
  <si>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</si>
  <si>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</si>
  <si>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</si>
  <si>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</si>
  <si>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</si>
  <si>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</si>
  <si>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</si>
  <si>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</si>
  <si>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</si>
  <si>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</si>
  <si>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</si>
  <si>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</si>
  <si>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</si>
  <si>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</si>
  <si>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</si>
  <si>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</si>
  <si>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</si>
  <si>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</si>
  <si>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</si>
  <si>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</si>
  <si>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</si>
  <si>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</si>
  <si>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</si>
  <si>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</si>
  <si>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</si>
  <si>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</si>
  <si>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</si>
  <si>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</si>
  <si>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</si>
  <si>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07/04/18 - VENCIMENTO 13/04/18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</si>
</sst>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384670</v>
      </c>
      <c r="C7" s="10">
        <f>C8+C20+C24</f>
        <v>259157</v>
      </c>
      <c r="D7" s="10">
        <f>D8+D20+D24</f>
        <v>310755</v>
      </c>
      <c r="E7" s="10">
        <f>E8+E20+E24</f>
        <v>43177</v>
      </c>
      <c r="F7" s="10">
        <f aca="true" t="shared" si="0" ref="F7:N7">F8+F20+F24</f>
        <v>248981</v>
      </c>
      <c r="G7" s="10">
        <f t="shared" si="0"/>
        <v>386803</v>
      </c>
      <c r="H7" s="10">
        <f>H8+H20+H24</f>
        <v>260445</v>
      </c>
      <c r="I7" s="10">
        <f>I8+I20+I24</f>
        <v>72561</v>
      </c>
      <c r="J7" s="10">
        <f>J8+J20+J24</f>
        <v>326108</v>
      </c>
      <c r="K7" s="10">
        <f>K8+K20+K24</f>
        <v>235831</v>
      </c>
      <c r="L7" s="10">
        <f>L8+L20+L24</f>
        <v>301781</v>
      </c>
      <c r="M7" s="10">
        <f t="shared" si="0"/>
        <v>99747</v>
      </c>
      <c r="N7" s="10">
        <f t="shared" si="0"/>
        <v>58695</v>
      </c>
      <c r="O7" s="10">
        <f>+O8+O20+O24</f>
        <v>2988711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176082</v>
      </c>
      <c r="C8" s="12">
        <f>+C9+C12+C16</f>
        <v>126146</v>
      </c>
      <c r="D8" s="12">
        <f>+D9+D12+D16</f>
        <v>159846</v>
      </c>
      <c r="E8" s="12">
        <f>+E9+E12+E16</f>
        <v>20293</v>
      </c>
      <c r="F8" s="12">
        <f aca="true" t="shared" si="1" ref="F8:N8">+F9+F12+F16</f>
        <v>119508</v>
      </c>
      <c r="G8" s="12">
        <f t="shared" si="1"/>
        <v>188348</v>
      </c>
      <c r="H8" s="12">
        <f>+H9+H12+H16</f>
        <v>126493</v>
      </c>
      <c r="I8" s="12">
        <f>+I9+I12+I16</f>
        <v>35390</v>
      </c>
      <c r="J8" s="12">
        <f>+J9+J12+J16</f>
        <v>160667</v>
      </c>
      <c r="K8" s="12">
        <f>+K9+K12+K16</f>
        <v>117445</v>
      </c>
      <c r="L8" s="12">
        <f>+L9+L12+L16</f>
        <v>143384</v>
      </c>
      <c r="M8" s="12">
        <f t="shared" si="1"/>
        <v>52969</v>
      </c>
      <c r="N8" s="12">
        <f t="shared" si="1"/>
        <v>32714</v>
      </c>
      <c r="O8" s="12">
        <f>SUM(B8:N8)</f>
        <v>1459285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22611</v>
      </c>
      <c r="C9" s="14">
        <v>21124</v>
      </c>
      <c r="D9" s="14">
        <v>17693</v>
      </c>
      <c r="E9" s="14">
        <v>2286</v>
      </c>
      <c r="F9" s="14">
        <v>13783</v>
      </c>
      <c r="G9" s="14">
        <v>24461</v>
      </c>
      <c r="H9" s="14">
        <v>20919</v>
      </c>
      <c r="I9" s="14">
        <v>5609</v>
      </c>
      <c r="J9" s="14">
        <v>14733</v>
      </c>
      <c r="K9" s="14">
        <v>17287</v>
      </c>
      <c r="L9" s="14">
        <v>15199</v>
      </c>
      <c r="M9" s="14">
        <v>7711</v>
      </c>
      <c r="N9" s="14">
        <v>4799</v>
      </c>
      <c r="O9" s="12">
        <f aca="true" t="shared" si="2" ref="O9:O19">SUM(B9:N9)</f>
        <v>188215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22611</v>
      </c>
      <c r="C10" s="14">
        <f>+C9-C11</f>
        <v>21124</v>
      </c>
      <c r="D10" s="14">
        <f>+D9-D11</f>
        <v>17693</v>
      </c>
      <c r="E10" s="14">
        <f>+E9-E11</f>
        <v>2286</v>
      </c>
      <c r="F10" s="14">
        <f aca="true" t="shared" si="3" ref="F10:N10">+F9-F11</f>
        <v>13783</v>
      </c>
      <c r="G10" s="14">
        <f t="shared" si="3"/>
        <v>24461</v>
      </c>
      <c r="H10" s="14">
        <f>+H9-H11</f>
        <v>20919</v>
      </c>
      <c r="I10" s="14">
        <f>+I9-I11</f>
        <v>5609</v>
      </c>
      <c r="J10" s="14">
        <f>+J9-J11</f>
        <v>14733</v>
      </c>
      <c r="K10" s="14">
        <f>+K9-K11</f>
        <v>17287</v>
      </c>
      <c r="L10" s="14">
        <f>+L9-L11</f>
        <v>15199</v>
      </c>
      <c r="M10" s="14">
        <f t="shared" si="3"/>
        <v>7711</v>
      </c>
      <c r="N10" s="14">
        <f t="shared" si="3"/>
        <v>4799</v>
      </c>
      <c r="O10" s="12">
        <f t="shared" si="2"/>
        <v>188215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144718</v>
      </c>
      <c r="C12" s="14">
        <f>C13+C14+C15</f>
        <v>98809</v>
      </c>
      <c r="D12" s="14">
        <f>D13+D14+D15</f>
        <v>135169</v>
      </c>
      <c r="E12" s="14">
        <f>E13+E14+E15</f>
        <v>17016</v>
      </c>
      <c r="F12" s="14">
        <f aca="true" t="shared" si="4" ref="F12:N12">F13+F14+F15</f>
        <v>99816</v>
      </c>
      <c r="G12" s="14">
        <f t="shared" si="4"/>
        <v>153558</v>
      </c>
      <c r="H12" s="14">
        <f>H13+H14+H15</f>
        <v>99721</v>
      </c>
      <c r="I12" s="14">
        <f>I13+I14+I15</f>
        <v>28033</v>
      </c>
      <c r="J12" s="14">
        <f>J13+J14+J15</f>
        <v>136759</v>
      </c>
      <c r="K12" s="14">
        <f>K13+K14+K15</f>
        <v>94241</v>
      </c>
      <c r="L12" s="14">
        <f>L13+L14+L15</f>
        <v>119904</v>
      </c>
      <c r="M12" s="14">
        <f t="shared" si="4"/>
        <v>42801</v>
      </c>
      <c r="N12" s="14">
        <f t="shared" si="4"/>
        <v>26688</v>
      </c>
      <c r="O12" s="12">
        <f t="shared" si="2"/>
        <v>1197233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70428</v>
      </c>
      <c r="C13" s="14">
        <v>49164</v>
      </c>
      <c r="D13" s="14">
        <v>64679</v>
      </c>
      <c r="E13" s="14">
        <v>8161</v>
      </c>
      <c r="F13" s="14">
        <v>47574</v>
      </c>
      <c r="G13" s="14">
        <v>74079</v>
      </c>
      <c r="H13" s="14">
        <v>50205</v>
      </c>
      <c r="I13" s="14">
        <v>14112</v>
      </c>
      <c r="J13" s="14">
        <v>67686</v>
      </c>
      <c r="K13" s="14">
        <v>44488</v>
      </c>
      <c r="L13" s="14">
        <v>55741</v>
      </c>
      <c r="M13" s="14">
        <v>19237</v>
      </c>
      <c r="N13" s="14">
        <v>11949</v>
      </c>
      <c r="O13" s="12">
        <f t="shared" si="2"/>
        <v>577503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71127</v>
      </c>
      <c r="C14" s="14">
        <v>46384</v>
      </c>
      <c r="D14" s="14">
        <v>68111</v>
      </c>
      <c r="E14" s="14">
        <v>8316</v>
      </c>
      <c r="F14" s="14">
        <v>49464</v>
      </c>
      <c r="G14" s="14">
        <v>73996</v>
      </c>
      <c r="H14" s="14">
        <v>46722</v>
      </c>
      <c r="I14" s="14">
        <v>13091</v>
      </c>
      <c r="J14" s="14">
        <v>66630</v>
      </c>
      <c r="K14" s="14">
        <v>47315</v>
      </c>
      <c r="L14" s="14">
        <v>62005</v>
      </c>
      <c r="M14" s="14">
        <v>22611</v>
      </c>
      <c r="N14" s="14">
        <v>14196</v>
      </c>
      <c r="O14" s="12">
        <f t="shared" si="2"/>
        <v>589968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3163</v>
      </c>
      <c r="C15" s="14">
        <v>3261</v>
      </c>
      <c r="D15" s="14">
        <v>2379</v>
      </c>
      <c r="E15" s="14">
        <v>539</v>
      </c>
      <c r="F15" s="14">
        <v>2778</v>
      </c>
      <c r="G15" s="14">
        <v>5483</v>
      </c>
      <c r="H15" s="14">
        <v>2794</v>
      </c>
      <c r="I15" s="14">
        <v>830</v>
      </c>
      <c r="J15" s="14">
        <v>2443</v>
      </c>
      <c r="K15" s="14">
        <v>2438</v>
      </c>
      <c r="L15" s="14">
        <v>2158</v>
      </c>
      <c r="M15" s="14">
        <v>953</v>
      </c>
      <c r="N15" s="14">
        <v>543</v>
      </c>
      <c r="O15" s="12">
        <f t="shared" si="2"/>
        <v>29762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8753</v>
      </c>
      <c r="C16" s="14">
        <f>C17+C18+C19</f>
        <v>6213</v>
      </c>
      <c r="D16" s="14">
        <f>D17+D18+D19</f>
        <v>6984</v>
      </c>
      <c r="E16" s="14">
        <f>E17+E18+E19</f>
        <v>991</v>
      </c>
      <c r="F16" s="14">
        <f aca="true" t="shared" si="5" ref="F16:N16">F17+F18+F19</f>
        <v>5909</v>
      </c>
      <c r="G16" s="14">
        <f t="shared" si="5"/>
        <v>10329</v>
      </c>
      <c r="H16" s="14">
        <f>H17+H18+H19</f>
        <v>5853</v>
      </c>
      <c r="I16" s="14">
        <f>I17+I18+I19</f>
        <v>1748</v>
      </c>
      <c r="J16" s="14">
        <f>J17+J18+J19</f>
        <v>9175</v>
      </c>
      <c r="K16" s="14">
        <f>K17+K18+K19</f>
        <v>5917</v>
      </c>
      <c r="L16" s="14">
        <f>L17+L18+L19</f>
        <v>8281</v>
      </c>
      <c r="M16" s="14">
        <f t="shared" si="5"/>
        <v>2457</v>
      </c>
      <c r="N16" s="14">
        <f t="shared" si="5"/>
        <v>1227</v>
      </c>
      <c r="O16" s="12">
        <f t="shared" si="2"/>
        <v>73837</v>
      </c>
    </row>
    <row r="17" spans="1:26" ht="18.75" customHeight="1">
      <c r="A17" s="15" t="s">
        <v>16</v>
      </c>
      <c r="B17" s="14">
        <v>8656</v>
      </c>
      <c r="C17" s="14">
        <v>6158</v>
      </c>
      <c r="D17" s="14">
        <v>6910</v>
      </c>
      <c r="E17" s="14">
        <v>980</v>
      </c>
      <c r="F17" s="14">
        <v>5852</v>
      </c>
      <c r="G17" s="14">
        <v>10245</v>
      </c>
      <c r="H17" s="14">
        <v>5813</v>
      </c>
      <c r="I17" s="14">
        <v>1733</v>
      </c>
      <c r="J17" s="14">
        <v>9086</v>
      </c>
      <c r="K17" s="14">
        <v>5835</v>
      </c>
      <c r="L17" s="14">
        <v>8178</v>
      </c>
      <c r="M17" s="14">
        <v>2436</v>
      </c>
      <c r="N17" s="14">
        <v>1208</v>
      </c>
      <c r="O17" s="12">
        <f t="shared" si="2"/>
        <v>73090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80</v>
      </c>
      <c r="C18" s="14">
        <v>47</v>
      </c>
      <c r="D18" s="14">
        <v>63</v>
      </c>
      <c r="E18" s="14">
        <v>10</v>
      </c>
      <c r="F18" s="14">
        <v>53</v>
      </c>
      <c r="G18" s="14">
        <v>78</v>
      </c>
      <c r="H18" s="14">
        <v>40</v>
      </c>
      <c r="I18" s="14">
        <v>14</v>
      </c>
      <c r="J18" s="14">
        <v>85</v>
      </c>
      <c r="K18" s="14">
        <v>77</v>
      </c>
      <c r="L18" s="14">
        <v>99</v>
      </c>
      <c r="M18" s="14">
        <v>16</v>
      </c>
      <c r="N18" s="14">
        <v>17</v>
      </c>
      <c r="O18" s="12">
        <f t="shared" si="2"/>
        <v>679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17</v>
      </c>
      <c r="C19" s="14">
        <v>8</v>
      </c>
      <c r="D19" s="14">
        <v>11</v>
      </c>
      <c r="E19" s="14">
        <v>1</v>
      </c>
      <c r="F19" s="14">
        <v>4</v>
      </c>
      <c r="G19" s="14">
        <v>6</v>
      </c>
      <c r="H19" s="14">
        <v>0</v>
      </c>
      <c r="I19" s="14">
        <v>1</v>
      </c>
      <c r="J19" s="14">
        <v>4</v>
      </c>
      <c r="K19" s="14">
        <v>5</v>
      </c>
      <c r="L19" s="14">
        <v>4</v>
      </c>
      <c r="M19" s="14">
        <v>5</v>
      </c>
      <c r="N19" s="14">
        <v>2</v>
      </c>
      <c r="O19" s="12">
        <f t="shared" si="2"/>
        <v>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100929</v>
      </c>
      <c r="C20" s="18">
        <f>C21+C22+C23</f>
        <v>57474</v>
      </c>
      <c r="D20" s="18">
        <f>D21+D22+D23</f>
        <v>65647</v>
      </c>
      <c r="E20" s="18">
        <f>E21+E22+E23</f>
        <v>9193</v>
      </c>
      <c r="F20" s="18">
        <f aca="true" t="shared" si="6" ref="F20:N20">F21+F22+F23</f>
        <v>55533</v>
      </c>
      <c r="G20" s="18">
        <f t="shared" si="6"/>
        <v>83665</v>
      </c>
      <c r="H20" s="18">
        <f>H21+H22+H23</f>
        <v>61804</v>
      </c>
      <c r="I20" s="18">
        <f>I21+I22+I23</f>
        <v>17416</v>
      </c>
      <c r="J20" s="18">
        <f>J21+J22+J23</f>
        <v>84171</v>
      </c>
      <c r="K20" s="18">
        <f>K21+K22+K23</f>
        <v>54318</v>
      </c>
      <c r="L20" s="18">
        <f>L21+L22+L23</f>
        <v>87615</v>
      </c>
      <c r="M20" s="18">
        <f t="shared" si="6"/>
        <v>26743</v>
      </c>
      <c r="N20" s="18">
        <f t="shared" si="6"/>
        <v>15094</v>
      </c>
      <c r="O20" s="12">
        <f aca="true" t="shared" si="7" ref="O20:O26">SUM(B20:N20)</f>
        <v>719602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52484</v>
      </c>
      <c r="C21" s="14">
        <v>31747</v>
      </c>
      <c r="D21" s="14">
        <v>33145</v>
      </c>
      <c r="E21" s="14">
        <v>4866</v>
      </c>
      <c r="F21" s="14">
        <v>28675</v>
      </c>
      <c r="G21" s="14">
        <v>42999</v>
      </c>
      <c r="H21" s="14">
        <v>34062</v>
      </c>
      <c r="I21" s="14">
        <v>9726</v>
      </c>
      <c r="J21" s="14">
        <v>44638</v>
      </c>
      <c r="K21" s="14">
        <v>27941</v>
      </c>
      <c r="L21" s="14">
        <v>43352</v>
      </c>
      <c r="M21" s="14">
        <v>13244</v>
      </c>
      <c r="N21" s="14">
        <v>7415</v>
      </c>
      <c r="O21" s="12">
        <f t="shared" si="7"/>
        <v>374294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46947</v>
      </c>
      <c r="C22" s="14">
        <v>24504</v>
      </c>
      <c r="D22" s="14">
        <v>31653</v>
      </c>
      <c r="E22" s="14">
        <v>4130</v>
      </c>
      <c r="F22" s="14">
        <v>25829</v>
      </c>
      <c r="G22" s="14">
        <v>38722</v>
      </c>
      <c r="H22" s="14">
        <v>26713</v>
      </c>
      <c r="I22" s="14">
        <v>7399</v>
      </c>
      <c r="J22" s="14">
        <v>38407</v>
      </c>
      <c r="K22" s="14">
        <v>25458</v>
      </c>
      <c r="L22" s="14">
        <v>43102</v>
      </c>
      <c r="M22" s="14">
        <v>13037</v>
      </c>
      <c r="N22" s="14">
        <v>7462</v>
      </c>
      <c r="O22" s="12">
        <f t="shared" si="7"/>
        <v>333363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1498</v>
      </c>
      <c r="C23" s="14">
        <v>1223</v>
      </c>
      <c r="D23" s="14">
        <v>849</v>
      </c>
      <c r="E23" s="14">
        <v>197</v>
      </c>
      <c r="F23" s="14">
        <v>1029</v>
      </c>
      <c r="G23" s="14">
        <v>1944</v>
      </c>
      <c r="H23" s="14">
        <v>1029</v>
      </c>
      <c r="I23" s="14">
        <v>291</v>
      </c>
      <c r="J23" s="14">
        <v>1126</v>
      </c>
      <c r="K23" s="14">
        <v>919</v>
      </c>
      <c r="L23" s="14">
        <v>1161</v>
      </c>
      <c r="M23" s="14">
        <v>462</v>
      </c>
      <c r="N23" s="14">
        <v>217</v>
      </c>
      <c r="O23" s="12">
        <f t="shared" si="7"/>
        <v>11945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107659</v>
      </c>
      <c r="C24" s="14">
        <f>C25+C26</f>
        <v>75537</v>
      </c>
      <c r="D24" s="14">
        <f>D25+D26</f>
        <v>85262</v>
      </c>
      <c r="E24" s="14">
        <f>E25+E26</f>
        <v>13691</v>
      </c>
      <c r="F24" s="14">
        <f aca="true" t="shared" si="8" ref="F24:N24">F25+F26</f>
        <v>73940</v>
      </c>
      <c r="G24" s="14">
        <f t="shared" si="8"/>
        <v>114790</v>
      </c>
      <c r="H24" s="14">
        <f>H25+H26</f>
        <v>72148</v>
      </c>
      <c r="I24" s="14">
        <f>I25+I26</f>
        <v>19755</v>
      </c>
      <c r="J24" s="14">
        <f>J25+J26</f>
        <v>81270</v>
      </c>
      <c r="K24" s="14">
        <f>K25+K26</f>
        <v>64068</v>
      </c>
      <c r="L24" s="14">
        <f>L25+L26</f>
        <v>70782</v>
      </c>
      <c r="M24" s="14">
        <f t="shared" si="8"/>
        <v>20035</v>
      </c>
      <c r="N24" s="14">
        <f t="shared" si="8"/>
        <v>10887</v>
      </c>
      <c r="O24" s="12">
        <f t="shared" si="7"/>
        <v>809824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57037</v>
      </c>
      <c r="C25" s="14">
        <v>45288</v>
      </c>
      <c r="D25" s="14">
        <v>49969</v>
      </c>
      <c r="E25" s="14">
        <v>8652</v>
      </c>
      <c r="F25" s="14">
        <v>44563</v>
      </c>
      <c r="G25" s="14">
        <v>71260</v>
      </c>
      <c r="H25" s="14">
        <v>45945</v>
      </c>
      <c r="I25" s="14">
        <v>13309</v>
      </c>
      <c r="J25" s="14">
        <v>44801</v>
      </c>
      <c r="K25" s="14">
        <v>38111</v>
      </c>
      <c r="L25" s="14">
        <v>38957</v>
      </c>
      <c r="M25" s="14">
        <v>11429</v>
      </c>
      <c r="N25" s="14">
        <v>5554</v>
      </c>
      <c r="O25" s="12">
        <f t="shared" si="7"/>
        <v>474875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50622</v>
      </c>
      <c r="C26" s="14">
        <v>30249</v>
      </c>
      <c r="D26" s="14">
        <v>35293</v>
      </c>
      <c r="E26" s="14">
        <v>5039</v>
      </c>
      <c r="F26" s="14">
        <v>29377</v>
      </c>
      <c r="G26" s="14">
        <v>43530</v>
      </c>
      <c r="H26" s="14">
        <v>26203</v>
      </c>
      <c r="I26" s="14">
        <v>6446</v>
      </c>
      <c r="J26" s="14">
        <v>36469</v>
      </c>
      <c r="K26" s="14">
        <v>25957</v>
      </c>
      <c r="L26" s="14">
        <v>31825</v>
      </c>
      <c r="M26" s="14">
        <v>8606</v>
      </c>
      <c r="N26" s="14">
        <v>5333</v>
      </c>
      <c r="O26" s="12">
        <f t="shared" si="7"/>
        <v>334949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812301.1172982</v>
      </c>
      <c r="C36" s="60">
        <f aca="true" t="shared" si="11" ref="C36:N36">C37+C38+C39+C40</f>
        <v>575143.9207885001</v>
      </c>
      <c r="D36" s="60">
        <f t="shared" si="11"/>
        <v>591175.80628775</v>
      </c>
      <c r="E36" s="60">
        <f t="shared" si="11"/>
        <v>119880.35995679999</v>
      </c>
      <c r="F36" s="60">
        <f t="shared" si="11"/>
        <v>546517.81655105</v>
      </c>
      <c r="G36" s="60">
        <f t="shared" si="11"/>
        <v>673911.6344000001</v>
      </c>
      <c r="H36" s="60">
        <f t="shared" si="11"/>
        <v>548803.8095</v>
      </c>
      <c r="I36" s="60">
        <f>I37+I38+I39+I40</f>
        <v>155405.6992122</v>
      </c>
      <c r="J36" s="60">
        <f>J37+J38+J39+J40</f>
        <v>677429.8744744</v>
      </c>
      <c r="K36" s="60">
        <f>K37+K38+K39+K40</f>
        <v>572807.2440033</v>
      </c>
      <c r="L36" s="60">
        <f>L37+L38+L39+L40</f>
        <v>704783.33252256</v>
      </c>
      <c r="M36" s="60">
        <f t="shared" si="11"/>
        <v>292290.13774821</v>
      </c>
      <c r="N36" s="60">
        <f t="shared" si="11"/>
        <v>147866.14657920002</v>
      </c>
      <c r="O36" s="60">
        <f>O37+O38+O39+O40</f>
        <v>6418316.899322169</v>
      </c>
    </row>
    <row r="37" spans="1:15" ht="18.75" customHeight="1">
      <c r="A37" s="57" t="s">
        <v>50</v>
      </c>
      <c r="B37" s="54">
        <f aca="true" t="shared" si="12" ref="B37:N37">B29*B7</f>
        <v>806768.3910000001</v>
      </c>
      <c r="C37" s="54">
        <f t="shared" si="12"/>
        <v>570249.0628000001</v>
      </c>
      <c r="D37" s="54">
        <f t="shared" si="12"/>
        <v>580552.491</v>
      </c>
      <c r="E37" s="54">
        <f t="shared" si="12"/>
        <v>119505.30059999999</v>
      </c>
      <c r="F37" s="54">
        <f t="shared" si="12"/>
        <v>543102.2553</v>
      </c>
      <c r="G37" s="54">
        <f t="shared" si="12"/>
        <v>669130.5097</v>
      </c>
      <c r="H37" s="54">
        <f t="shared" si="12"/>
        <v>544512.3615</v>
      </c>
      <c r="I37" s="54">
        <f>I29*I7</f>
        <v>155157.1863</v>
      </c>
      <c r="J37" s="54">
        <f>J29*J7</f>
        <v>669825.8319999999</v>
      </c>
      <c r="K37" s="54">
        <f>K29*K7</f>
        <v>568682.8734</v>
      </c>
      <c r="L37" s="54">
        <f>L29*L7</f>
        <v>697174.4662</v>
      </c>
      <c r="M37" s="54">
        <f t="shared" si="12"/>
        <v>289415.9205</v>
      </c>
      <c r="N37" s="54">
        <f t="shared" si="12"/>
        <v>147576.8385</v>
      </c>
      <c r="O37" s="56">
        <f>SUM(B37:N37)</f>
        <v>6361653.4887999995</v>
      </c>
    </row>
    <row r="38" spans="1:15" ht="18.75" customHeight="1">
      <c r="A38" s="57" t="s">
        <v>51</v>
      </c>
      <c r="B38" s="54">
        <f aca="true" t="shared" si="13" ref="B38:N38">B30*B7</f>
        <v>-2382.8537018</v>
      </c>
      <c r="C38" s="54">
        <f t="shared" si="13"/>
        <v>-1521.1220114999999</v>
      </c>
      <c r="D38" s="54">
        <f t="shared" si="13"/>
        <v>-1724.6747122499999</v>
      </c>
      <c r="E38" s="54">
        <f t="shared" si="13"/>
        <v>-271.2206432</v>
      </c>
      <c r="F38" s="54">
        <f t="shared" si="13"/>
        <v>-1583.0087489500002</v>
      </c>
      <c r="G38" s="54">
        <f t="shared" si="13"/>
        <v>-1972.6953</v>
      </c>
      <c r="H38" s="54">
        <f t="shared" si="13"/>
        <v>-1458.492</v>
      </c>
      <c r="I38" s="54">
        <f>I30*I7</f>
        <v>-406.3270878</v>
      </c>
      <c r="J38" s="54">
        <f>J30*J7</f>
        <v>-1854.9675256</v>
      </c>
      <c r="K38" s="54">
        <f>K30*K7</f>
        <v>-1501.2293967</v>
      </c>
      <c r="L38" s="54">
        <f>L30*L7</f>
        <v>-1886.2036774399999</v>
      </c>
      <c r="M38" s="54">
        <f t="shared" si="13"/>
        <v>-734.9927517899999</v>
      </c>
      <c r="N38" s="54">
        <f t="shared" si="13"/>
        <v>-429.7319208</v>
      </c>
      <c r="O38" s="25">
        <f>SUM(B38:N38)</f>
        <v>-17727.519477830003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-90444</v>
      </c>
      <c r="C42" s="25">
        <f aca="true" t="shared" si="15" ref="C42:N42">+C43+C46+C58+C59</f>
        <v>-84496</v>
      </c>
      <c r="D42" s="25">
        <f t="shared" si="15"/>
        <v>-71272</v>
      </c>
      <c r="E42" s="25">
        <f t="shared" si="15"/>
        <v>-9644</v>
      </c>
      <c r="F42" s="25">
        <f t="shared" si="15"/>
        <v>-55632</v>
      </c>
      <c r="G42" s="25">
        <f t="shared" si="15"/>
        <v>-98344</v>
      </c>
      <c r="H42" s="25">
        <f t="shared" si="15"/>
        <v>-83676</v>
      </c>
      <c r="I42" s="25">
        <f>+I43+I46+I58+I59</f>
        <v>-24436</v>
      </c>
      <c r="J42" s="25">
        <f>+J43+J46+J58+J59</f>
        <v>-58932</v>
      </c>
      <c r="K42" s="25">
        <f>+K43+K46+K58+K59</f>
        <v>-69148</v>
      </c>
      <c r="L42" s="25">
        <f>+L43+L46+L58+L59</f>
        <v>-60796</v>
      </c>
      <c r="M42" s="25">
        <f t="shared" si="15"/>
        <v>-30844</v>
      </c>
      <c r="N42" s="25">
        <f t="shared" si="15"/>
        <v>-19196</v>
      </c>
      <c r="O42" s="25">
        <f>+O43+O46+O58+O59</f>
        <v>-756860</v>
      </c>
    </row>
    <row r="43" spans="1:15" ht="18.75" customHeight="1">
      <c r="A43" s="17" t="s">
        <v>55</v>
      </c>
      <c r="B43" s="26">
        <f>B44+B45</f>
        <v>-90444</v>
      </c>
      <c r="C43" s="26">
        <f>C44+C45</f>
        <v>-84496</v>
      </c>
      <c r="D43" s="26">
        <f>D44+D45</f>
        <v>-70772</v>
      </c>
      <c r="E43" s="26">
        <f>E44+E45</f>
        <v>-9144</v>
      </c>
      <c r="F43" s="26">
        <f aca="true" t="shared" si="16" ref="F43:N43">F44+F45</f>
        <v>-55132</v>
      </c>
      <c r="G43" s="26">
        <f t="shared" si="16"/>
        <v>-97844</v>
      </c>
      <c r="H43" s="26">
        <f t="shared" si="16"/>
        <v>-83676</v>
      </c>
      <c r="I43" s="26">
        <f>I44+I45</f>
        <v>-22436</v>
      </c>
      <c r="J43" s="26">
        <f>J44+J45</f>
        <v>-58932</v>
      </c>
      <c r="K43" s="26">
        <f>K44+K45</f>
        <v>-69148</v>
      </c>
      <c r="L43" s="26">
        <f>L44+L45</f>
        <v>-60796</v>
      </c>
      <c r="M43" s="26">
        <f t="shared" si="16"/>
        <v>-30844</v>
      </c>
      <c r="N43" s="26">
        <f t="shared" si="16"/>
        <v>-19196</v>
      </c>
      <c r="O43" s="25">
        <f aca="true" t="shared" si="17" ref="O43:O59">SUM(B43:N43)</f>
        <v>-752860</v>
      </c>
    </row>
    <row r="44" spans="1:26" ht="18.75" customHeight="1">
      <c r="A44" s="13" t="s">
        <v>56</v>
      </c>
      <c r="B44" s="20">
        <f>ROUND(-B9*$D$3,2)</f>
        <v>-90444</v>
      </c>
      <c r="C44" s="20">
        <f>ROUND(-C9*$D$3,2)</f>
        <v>-84496</v>
      </c>
      <c r="D44" s="20">
        <f>ROUND(-D9*$D$3,2)</f>
        <v>-70772</v>
      </c>
      <c r="E44" s="20">
        <f>ROUND(-E9*$D$3,2)</f>
        <v>-9144</v>
      </c>
      <c r="F44" s="20">
        <f aca="true" t="shared" si="18" ref="F44:N44">ROUND(-F9*$D$3,2)</f>
        <v>-55132</v>
      </c>
      <c r="G44" s="20">
        <f t="shared" si="18"/>
        <v>-97844</v>
      </c>
      <c r="H44" s="20">
        <f t="shared" si="18"/>
        <v>-83676</v>
      </c>
      <c r="I44" s="20">
        <f>ROUND(-I9*$D$3,2)</f>
        <v>-22436</v>
      </c>
      <c r="J44" s="20">
        <f>ROUND(-J9*$D$3,2)</f>
        <v>-58932</v>
      </c>
      <c r="K44" s="20">
        <f>ROUND(-K9*$D$3,2)</f>
        <v>-69148</v>
      </c>
      <c r="L44" s="20">
        <f>ROUND(-L9*$D$3,2)</f>
        <v>-60796</v>
      </c>
      <c r="M44" s="20">
        <f t="shared" si="18"/>
        <v>-30844</v>
      </c>
      <c r="N44" s="20">
        <f t="shared" si="18"/>
        <v>-19196</v>
      </c>
      <c r="O44" s="46">
        <f t="shared" si="17"/>
        <v>-752860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721857.1172982</v>
      </c>
      <c r="C61" s="29">
        <f t="shared" si="21"/>
        <v>490647.9207885001</v>
      </c>
      <c r="D61" s="29">
        <f t="shared" si="21"/>
        <v>519903.80628775</v>
      </c>
      <c r="E61" s="29">
        <f t="shared" si="21"/>
        <v>110236.35995679999</v>
      </c>
      <c r="F61" s="29">
        <f t="shared" si="21"/>
        <v>490885.81655105005</v>
      </c>
      <c r="G61" s="29">
        <f t="shared" si="21"/>
        <v>575567.6344000001</v>
      </c>
      <c r="H61" s="29">
        <f t="shared" si="21"/>
        <v>465127.8095</v>
      </c>
      <c r="I61" s="29">
        <f t="shared" si="21"/>
        <v>130969.69921220001</v>
      </c>
      <c r="J61" s="29">
        <f>+J36+J42</f>
        <v>618497.8744744</v>
      </c>
      <c r="K61" s="29">
        <f>+K36+K42</f>
        <v>503659.2440033</v>
      </c>
      <c r="L61" s="29">
        <f>+L36+L42</f>
        <v>643987.33252256</v>
      </c>
      <c r="M61" s="29">
        <f t="shared" si="21"/>
        <v>261446.13774821</v>
      </c>
      <c r="N61" s="29">
        <f t="shared" si="21"/>
        <v>128670.14657920002</v>
      </c>
      <c r="O61" s="29">
        <f>SUM(B61:N61)</f>
        <v>5661456.899322171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721857.12</v>
      </c>
      <c r="C64" s="36">
        <f aca="true" t="shared" si="22" ref="C64:N64">SUM(C65:C78)</f>
        <v>490647.92</v>
      </c>
      <c r="D64" s="36">
        <f t="shared" si="22"/>
        <v>519903.81</v>
      </c>
      <c r="E64" s="36">
        <f t="shared" si="22"/>
        <v>110236.36</v>
      </c>
      <c r="F64" s="36">
        <f t="shared" si="22"/>
        <v>490885.82</v>
      </c>
      <c r="G64" s="36">
        <f t="shared" si="22"/>
        <v>575567.63</v>
      </c>
      <c r="H64" s="36">
        <f t="shared" si="22"/>
        <v>465127.81</v>
      </c>
      <c r="I64" s="36">
        <f t="shared" si="22"/>
        <v>130969.7</v>
      </c>
      <c r="J64" s="36">
        <f t="shared" si="22"/>
        <v>618497.88</v>
      </c>
      <c r="K64" s="36">
        <f t="shared" si="22"/>
        <v>503659.24</v>
      </c>
      <c r="L64" s="36">
        <f t="shared" si="22"/>
        <v>643987.34</v>
      </c>
      <c r="M64" s="36">
        <f t="shared" si="22"/>
        <v>261446.14</v>
      </c>
      <c r="N64" s="36">
        <f t="shared" si="22"/>
        <v>128670.15</v>
      </c>
      <c r="O64" s="29">
        <f>SUM(O65:O78)</f>
        <v>5661456.92</v>
      </c>
    </row>
    <row r="65" spans="1:16" ht="18.75" customHeight="1">
      <c r="A65" s="17" t="s">
        <v>70</v>
      </c>
      <c r="B65" s="36">
        <v>131930.41</v>
      </c>
      <c r="C65" s="36">
        <v>142386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274316.41000000003</v>
      </c>
      <c r="P65"/>
    </row>
    <row r="66" spans="1:16" ht="18.75" customHeight="1">
      <c r="A66" s="17" t="s">
        <v>71</v>
      </c>
      <c r="B66" s="36">
        <v>589926.71</v>
      </c>
      <c r="C66" s="36">
        <v>348261.92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938188.6299999999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519903.81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519903.81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110236.36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110236.36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490885.82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490885.82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575567.63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575567.63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465127.81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465127.81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130969.7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130969.7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618497.88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618497.88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503659.24</v>
      </c>
      <c r="L74" s="35">
        <v>0</v>
      </c>
      <c r="M74" s="35">
        <v>0</v>
      </c>
      <c r="N74" s="35">
        <v>0</v>
      </c>
      <c r="O74" s="29">
        <f t="shared" si="23"/>
        <v>503659.24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643987.34</v>
      </c>
      <c r="M75" s="35">
        <v>0</v>
      </c>
      <c r="N75" s="61">
        <v>0</v>
      </c>
      <c r="O75" s="26">
        <f t="shared" si="23"/>
        <v>643987.34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261446.14</v>
      </c>
      <c r="N76" s="35">
        <v>0</v>
      </c>
      <c r="O76" s="29">
        <f t="shared" si="23"/>
        <v>261446.14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128670.15</v>
      </c>
      <c r="O77" s="26">
        <f t="shared" si="23"/>
        <v>128670.15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2.3686311646244707</v>
      </c>
      <c r="C82" s="44">
        <v>2.502606835370713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2.0487394374163563</v>
      </c>
      <c r="C83" s="44">
        <v>2.100594809239553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1.8696053684984957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2.7764865543414317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2.1836230336895186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1.7316824698877724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2.093711107911459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2.141724882680779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2.0561208693880553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2.414017851780724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2.3125727018021682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2.906875271920058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2.519229007227192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2018-04-16T17:38:29Z</dcterms:modified>
  <cp:category/>
  <cp:version/>
  <cp:contentType/>
  <cp:contentStatus/>
</cp:coreProperties>
</file>