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<sst xmlns="http://schemas.openxmlformats.org/spreadsheetml/2006/main" count="112" uniqueCount="110">
  <si>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</si>
  <si>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</si>
  <si>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</si>
  <si>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</si>
  <si>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</si>
  <si>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</si>
  <si>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</si>
  <si>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</si>
  <si>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</si>
  <si>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</si>
  <si>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</si>
  <si>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</si>
  <si>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</si>
  <si>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</si>
  <si>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</si>
  <si>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</si>
  <si>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</si>
  <si>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</si>
  <si>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</si>
  <si>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</si>
  <si>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</si>
  <si>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</si>
  <si>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</si>
  <si>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</si>
  <si>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</si>
  <si>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</si>
  <si>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</si>
  <si>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</si>
  <si>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</si>
  <si>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</si>
  <si>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</si>
  <si>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</si>
  <si>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</si>
  <si>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</si>
  <si>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</si>
  <si>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</si>
  <si>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</si>
  <si>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</si>
  <si>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</si>
  <si>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</si>
  <si>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</si>
  <si>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</si>
  <si>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</si>
  <si>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</si>
  <si>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</si>
  <si>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</si>
  <si>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</si>
  <si>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</si>
  <si>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</si>
  <si>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</si>
  <si>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</si>
  <si>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</si>
  <si>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</si>
  <si>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</si>
  <si>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</si>
  <si>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</si>
  <si>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</si>
  <si>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</si>
  <si>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</si>
  <si>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</si>
  <si>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</si>
  <si>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</si>
  <si>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</si>
  <si>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</si>
  <si>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</si>
  <si>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</si>
  <si>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</si>
  <si>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</si>
  <si>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</si>
  <si>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</si>
  <si>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</si>
  <si>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</si>
  <si>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</si>
  <si>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</si>
  <si>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</si>
  <si>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</si>
  <si>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</si>
  <si>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</si>
  <si>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</si>
  <si>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</si>
  <si>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</si>
  <si>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</si>
  <si>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</si>
  <si>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</si>
  <si>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</si>
  <si>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</si>
  <si>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</si>
  <si>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</si>
  <si>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</si>
  <si>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</si>
  <si>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</si>
  <si>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</si>
  <si>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</si>
  <si>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</si>
  <si>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</si>
  <si>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</si>
  <si>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</si>
  <si>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</si>
  <si>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</si>
  <si>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</si>
  <si>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</si>
  <si>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</si>
  <si>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</si>
  <si>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</si>
  <si>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</si>
  <si>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</si>
  <si>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</si>
  <si>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</si>
  <si>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</si>
  <si>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05/04/18 - VENCIMENTO 12/04/18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</si>
</sst>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4" sqref="A54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531461</v>
      </c>
      <c r="C7" s="10">
        <f>C8+C20+C24</f>
        <v>398219</v>
      </c>
      <c r="D7" s="10">
        <f>D8+D20+D24</f>
        <v>403111</v>
      </c>
      <c r="E7" s="10">
        <f>E8+E20+E24</f>
        <v>59850</v>
      </c>
      <c r="F7" s="10">
        <f aca="true" t="shared" si="0" ref="F7:N7">F8+F20+F24</f>
        <v>334680</v>
      </c>
      <c r="G7" s="10">
        <f t="shared" si="0"/>
        <v>545863</v>
      </c>
      <c r="H7" s="10">
        <f>H8+H20+H24</f>
        <v>375759</v>
      </c>
      <c r="I7" s="10">
        <f>I8+I20+I24</f>
        <v>106921</v>
      </c>
      <c r="J7" s="10">
        <f>J8+J20+J24</f>
        <v>431160</v>
      </c>
      <c r="K7" s="10">
        <f>K8+K20+K24</f>
        <v>324198</v>
      </c>
      <c r="L7" s="10">
        <f>L8+L20+L24</f>
        <v>374164</v>
      </c>
      <c r="M7" s="10">
        <f t="shared" si="0"/>
        <v>158636</v>
      </c>
      <c r="N7" s="10">
        <f t="shared" si="0"/>
        <v>95031</v>
      </c>
      <c r="O7" s="10">
        <f>+O8+O20+O24</f>
        <v>4139053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223446</v>
      </c>
      <c r="C8" s="12">
        <f>+C9+C12+C16</f>
        <v>180357</v>
      </c>
      <c r="D8" s="12">
        <f>+D9+D12+D16</f>
        <v>197921</v>
      </c>
      <c r="E8" s="12">
        <f>+E9+E12+E16</f>
        <v>26425</v>
      </c>
      <c r="F8" s="12">
        <f aca="true" t="shared" si="1" ref="F8:N8">+F9+F12+F16</f>
        <v>151740</v>
      </c>
      <c r="G8" s="12">
        <f t="shared" si="1"/>
        <v>254236</v>
      </c>
      <c r="H8" s="12">
        <f>+H9+H12+H16</f>
        <v>170309</v>
      </c>
      <c r="I8" s="12">
        <f>+I9+I12+I16</f>
        <v>50492</v>
      </c>
      <c r="J8" s="12">
        <f>+J9+J12+J16</f>
        <v>202288</v>
      </c>
      <c r="K8" s="12">
        <f>+K9+K12+K16</f>
        <v>150634</v>
      </c>
      <c r="L8" s="12">
        <f>+L9+L12+L16</f>
        <v>161183</v>
      </c>
      <c r="M8" s="12">
        <f t="shared" si="1"/>
        <v>79660</v>
      </c>
      <c r="N8" s="12">
        <f t="shared" si="1"/>
        <v>49198</v>
      </c>
      <c r="O8" s="12">
        <f>SUM(B8:N8)</f>
        <v>1897889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20264</v>
      </c>
      <c r="C9" s="14">
        <v>21046</v>
      </c>
      <c r="D9" s="14">
        <v>13817</v>
      </c>
      <c r="E9" s="14">
        <v>2075</v>
      </c>
      <c r="F9" s="14">
        <v>11718</v>
      </c>
      <c r="G9" s="14">
        <v>21566</v>
      </c>
      <c r="H9" s="14">
        <v>19823</v>
      </c>
      <c r="I9" s="14">
        <v>5706</v>
      </c>
      <c r="J9" s="14">
        <v>11816</v>
      </c>
      <c r="K9" s="14">
        <v>15937</v>
      </c>
      <c r="L9" s="14">
        <v>11817</v>
      </c>
      <c r="M9" s="14">
        <v>8771</v>
      </c>
      <c r="N9" s="14">
        <v>5627</v>
      </c>
      <c r="O9" s="12">
        <f aca="true" t="shared" si="2" ref="O9:O19">SUM(B9:N9)</f>
        <v>169983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20264</v>
      </c>
      <c r="C10" s="14">
        <f>+C9-C11</f>
        <v>21046</v>
      </c>
      <c r="D10" s="14">
        <f>+D9-D11</f>
        <v>13817</v>
      </c>
      <c r="E10" s="14">
        <f>+E9-E11</f>
        <v>2075</v>
      </c>
      <c r="F10" s="14">
        <f aca="true" t="shared" si="3" ref="F10:N10">+F9-F11</f>
        <v>11718</v>
      </c>
      <c r="G10" s="14">
        <f t="shared" si="3"/>
        <v>21566</v>
      </c>
      <c r="H10" s="14">
        <f>+H9-H11</f>
        <v>19823</v>
      </c>
      <c r="I10" s="14">
        <f>+I9-I11</f>
        <v>5706</v>
      </c>
      <c r="J10" s="14">
        <f>+J9-J11</f>
        <v>11816</v>
      </c>
      <c r="K10" s="14">
        <f>+K9-K11</f>
        <v>15937</v>
      </c>
      <c r="L10" s="14">
        <f>+L9-L11</f>
        <v>11817</v>
      </c>
      <c r="M10" s="14">
        <f t="shared" si="3"/>
        <v>8771</v>
      </c>
      <c r="N10" s="14">
        <f t="shared" si="3"/>
        <v>5627</v>
      </c>
      <c r="O10" s="12">
        <f t="shared" si="2"/>
        <v>169983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192463</v>
      </c>
      <c r="C12" s="14">
        <f>C13+C14+C15</f>
        <v>151050</v>
      </c>
      <c r="D12" s="14">
        <f>D13+D14+D15</f>
        <v>175903</v>
      </c>
      <c r="E12" s="14">
        <f>E13+E14+E15</f>
        <v>23217</v>
      </c>
      <c r="F12" s="14">
        <f aca="true" t="shared" si="4" ref="F12:N12">F13+F14+F15</f>
        <v>132952</v>
      </c>
      <c r="G12" s="14">
        <f t="shared" si="4"/>
        <v>219624</v>
      </c>
      <c r="H12" s="14">
        <f>H13+H14+H15</f>
        <v>142943</v>
      </c>
      <c r="I12" s="14">
        <f>I13+I14+I15</f>
        <v>42531</v>
      </c>
      <c r="J12" s="14">
        <f>J13+J14+J15</f>
        <v>179721</v>
      </c>
      <c r="K12" s="14">
        <f>K13+K14+K15</f>
        <v>127501</v>
      </c>
      <c r="L12" s="14">
        <f>L13+L14+L15</f>
        <v>140440</v>
      </c>
      <c r="M12" s="14">
        <f t="shared" si="4"/>
        <v>67406</v>
      </c>
      <c r="N12" s="14">
        <f t="shared" si="4"/>
        <v>41701</v>
      </c>
      <c r="O12" s="12">
        <f t="shared" si="2"/>
        <v>1637452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91377</v>
      </c>
      <c r="C13" s="14">
        <v>72053</v>
      </c>
      <c r="D13" s="14">
        <v>81420</v>
      </c>
      <c r="E13" s="14">
        <v>11176</v>
      </c>
      <c r="F13" s="14">
        <v>60801</v>
      </c>
      <c r="G13" s="14">
        <v>103022</v>
      </c>
      <c r="H13" s="14">
        <v>70324</v>
      </c>
      <c r="I13" s="14">
        <v>21199</v>
      </c>
      <c r="J13" s="14">
        <v>87512</v>
      </c>
      <c r="K13" s="14">
        <v>60339</v>
      </c>
      <c r="L13" s="14">
        <v>66457</v>
      </c>
      <c r="M13" s="14">
        <v>31504</v>
      </c>
      <c r="N13" s="14">
        <v>19021</v>
      </c>
      <c r="O13" s="12">
        <f t="shared" si="2"/>
        <v>776205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94976</v>
      </c>
      <c r="C14" s="14">
        <v>71056</v>
      </c>
      <c r="D14" s="14">
        <v>90171</v>
      </c>
      <c r="E14" s="14">
        <v>11044</v>
      </c>
      <c r="F14" s="14">
        <v>66272</v>
      </c>
      <c r="G14" s="14">
        <v>105462</v>
      </c>
      <c r="H14" s="14">
        <v>66445</v>
      </c>
      <c r="I14" s="14">
        <v>19561</v>
      </c>
      <c r="J14" s="14">
        <v>87851</v>
      </c>
      <c r="K14" s="14">
        <v>62447</v>
      </c>
      <c r="L14" s="14">
        <v>70235</v>
      </c>
      <c r="M14" s="14">
        <v>33547</v>
      </c>
      <c r="N14" s="14">
        <v>21464</v>
      </c>
      <c r="O14" s="12">
        <f t="shared" si="2"/>
        <v>800531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6110</v>
      </c>
      <c r="C15" s="14">
        <v>7941</v>
      </c>
      <c r="D15" s="14">
        <v>4312</v>
      </c>
      <c r="E15" s="14">
        <v>997</v>
      </c>
      <c r="F15" s="14">
        <v>5879</v>
      </c>
      <c r="G15" s="14">
        <v>11140</v>
      </c>
      <c r="H15" s="14">
        <v>6174</v>
      </c>
      <c r="I15" s="14">
        <v>1771</v>
      </c>
      <c r="J15" s="14">
        <v>4358</v>
      </c>
      <c r="K15" s="14">
        <v>4715</v>
      </c>
      <c r="L15" s="14">
        <v>3748</v>
      </c>
      <c r="M15" s="14">
        <v>2355</v>
      </c>
      <c r="N15" s="14">
        <v>1216</v>
      </c>
      <c r="O15" s="12">
        <f t="shared" si="2"/>
        <v>60716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10719</v>
      </c>
      <c r="C16" s="14">
        <f>C17+C18+C19</f>
        <v>8261</v>
      </c>
      <c r="D16" s="14">
        <f>D17+D18+D19</f>
        <v>8201</v>
      </c>
      <c r="E16" s="14">
        <f>E17+E18+E19</f>
        <v>1133</v>
      </c>
      <c r="F16" s="14">
        <f aca="true" t="shared" si="5" ref="F16:N16">F17+F18+F19</f>
        <v>7070</v>
      </c>
      <c r="G16" s="14">
        <f t="shared" si="5"/>
        <v>13046</v>
      </c>
      <c r="H16" s="14">
        <f>H17+H18+H19</f>
        <v>7543</v>
      </c>
      <c r="I16" s="14">
        <f>I17+I18+I19</f>
        <v>2255</v>
      </c>
      <c r="J16" s="14">
        <f>J17+J18+J19</f>
        <v>10751</v>
      </c>
      <c r="K16" s="14">
        <f>K17+K18+K19</f>
        <v>7196</v>
      </c>
      <c r="L16" s="14">
        <f>L17+L18+L19</f>
        <v>8926</v>
      </c>
      <c r="M16" s="14">
        <f t="shared" si="5"/>
        <v>3483</v>
      </c>
      <c r="N16" s="14">
        <f t="shared" si="5"/>
        <v>1870</v>
      </c>
      <c r="O16" s="12">
        <f t="shared" si="2"/>
        <v>90454</v>
      </c>
    </row>
    <row r="17" spans="1:26" ht="18.75" customHeight="1">
      <c r="A17" s="15" t="s">
        <v>16</v>
      </c>
      <c r="B17" s="14">
        <v>10594</v>
      </c>
      <c r="C17" s="14">
        <v>8188</v>
      </c>
      <c r="D17" s="14">
        <v>8122</v>
      </c>
      <c r="E17" s="14">
        <v>1122</v>
      </c>
      <c r="F17" s="14">
        <v>7020</v>
      </c>
      <c r="G17" s="14">
        <v>12962</v>
      </c>
      <c r="H17" s="14">
        <v>7488</v>
      </c>
      <c r="I17" s="14">
        <v>2224</v>
      </c>
      <c r="J17" s="14">
        <v>10669</v>
      </c>
      <c r="K17" s="14">
        <v>7109</v>
      </c>
      <c r="L17" s="14">
        <v>8831</v>
      </c>
      <c r="M17" s="14">
        <v>3449</v>
      </c>
      <c r="N17" s="14">
        <v>1834</v>
      </c>
      <c r="O17" s="12">
        <f t="shared" si="2"/>
        <v>89612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104</v>
      </c>
      <c r="C18" s="14">
        <v>63</v>
      </c>
      <c r="D18" s="14">
        <v>69</v>
      </c>
      <c r="E18" s="14">
        <v>9</v>
      </c>
      <c r="F18" s="14">
        <v>48</v>
      </c>
      <c r="G18" s="14">
        <v>80</v>
      </c>
      <c r="H18" s="14">
        <v>51</v>
      </c>
      <c r="I18" s="14">
        <v>26</v>
      </c>
      <c r="J18" s="14">
        <v>77</v>
      </c>
      <c r="K18" s="14">
        <v>86</v>
      </c>
      <c r="L18" s="14">
        <v>91</v>
      </c>
      <c r="M18" s="14">
        <v>32</v>
      </c>
      <c r="N18" s="14">
        <v>30</v>
      </c>
      <c r="O18" s="12">
        <f t="shared" si="2"/>
        <v>766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21</v>
      </c>
      <c r="C19" s="14">
        <v>10</v>
      </c>
      <c r="D19" s="14">
        <v>10</v>
      </c>
      <c r="E19" s="14">
        <v>2</v>
      </c>
      <c r="F19" s="14">
        <v>2</v>
      </c>
      <c r="G19" s="14">
        <v>4</v>
      </c>
      <c r="H19" s="14">
        <v>4</v>
      </c>
      <c r="I19" s="14">
        <v>5</v>
      </c>
      <c r="J19" s="14">
        <v>5</v>
      </c>
      <c r="K19" s="14">
        <v>1</v>
      </c>
      <c r="L19" s="14">
        <v>4</v>
      </c>
      <c r="M19" s="14">
        <v>2</v>
      </c>
      <c r="N19" s="14">
        <v>6</v>
      </c>
      <c r="O19" s="12">
        <f t="shared" si="2"/>
        <v>76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142339</v>
      </c>
      <c r="C20" s="18">
        <f>C21+C22+C23</f>
        <v>89577</v>
      </c>
      <c r="D20" s="18">
        <f>D21+D22+D23</f>
        <v>83450</v>
      </c>
      <c r="E20" s="18">
        <f>E21+E22+E23</f>
        <v>12426</v>
      </c>
      <c r="F20" s="18">
        <f aca="true" t="shared" si="6" ref="F20:N20">F21+F22+F23</f>
        <v>71550</v>
      </c>
      <c r="G20" s="18">
        <f t="shared" si="6"/>
        <v>116976</v>
      </c>
      <c r="H20" s="18">
        <f>H21+H22+H23</f>
        <v>92281</v>
      </c>
      <c r="I20" s="18">
        <f>I21+I22+I23</f>
        <v>25899</v>
      </c>
      <c r="J20" s="18">
        <f>J21+J22+J23</f>
        <v>110041</v>
      </c>
      <c r="K20" s="18">
        <f>K21+K22+K23</f>
        <v>77772</v>
      </c>
      <c r="L20" s="18">
        <f>L21+L22+L23</f>
        <v>111483</v>
      </c>
      <c r="M20" s="18">
        <f t="shared" si="6"/>
        <v>44278</v>
      </c>
      <c r="N20" s="18">
        <f t="shared" si="6"/>
        <v>25642</v>
      </c>
      <c r="O20" s="12">
        <f aca="true" t="shared" si="7" ref="O20:O26">SUM(B20:N20)</f>
        <v>1003714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72642</v>
      </c>
      <c r="C21" s="14">
        <v>48483</v>
      </c>
      <c r="D21" s="14">
        <v>42066</v>
      </c>
      <c r="E21" s="14">
        <v>6780</v>
      </c>
      <c r="F21" s="14">
        <v>36654</v>
      </c>
      <c r="G21" s="14">
        <v>61558</v>
      </c>
      <c r="H21" s="14">
        <v>51042</v>
      </c>
      <c r="I21" s="14">
        <v>14748</v>
      </c>
      <c r="J21" s="14">
        <v>58771</v>
      </c>
      <c r="K21" s="14">
        <v>40860</v>
      </c>
      <c r="L21" s="14">
        <v>57325</v>
      </c>
      <c r="M21" s="14">
        <v>23283</v>
      </c>
      <c r="N21" s="14">
        <v>13095</v>
      </c>
      <c r="O21" s="12">
        <f t="shared" si="7"/>
        <v>527307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66807</v>
      </c>
      <c r="C22" s="14">
        <v>38297</v>
      </c>
      <c r="D22" s="14">
        <v>39776</v>
      </c>
      <c r="E22" s="14">
        <v>5295</v>
      </c>
      <c r="F22" s="14">
        <v>32861</v>
      </c>
      <c r="G22" s="14">
        <v>51710</v>
      </c>
      <c r="H22" s="14">
        <v>39016</v>
      </c>
      <c r="I22" s="14">
        <v>10590</v>
      </c>
      <c r="J22" s="14">
        <v>49106</v>
      </c>
      <c r="K22" s="14">
        <v>35043</v>
      </c>
      <c r="L22" s="14">
        <v>52141</v>
      </c>
      <c r="M22" s="14">
        <v>20013</v>
      </c>
      <c r="N22" s="14">
        <v>12028</v>
      </c>
      <c r="O22" s="12">
        <f t="shared" si="7"/>
        <v>452683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2890</v>
      </c>
      <c r="C23" s="14">
        <v>2797</v>
      </c>
      <c r="D23" s="14">
        <v>1608</v>
      </c>
      <c r="E23" s="14">
        <v>351</v>
      </c>
      <c r="F23" s="14">
        <v>2035</v>
      </c>
      <c r="G23" s="14">
        <v>3708</v>
      </c>
      <c r="H23" s="14">
        <v>2223</v>
      </c>
      <c r="I23" s="14">
        <v>561</v>
      </c>
      <c r="J23" s="14">
        <v>2164</v>
      </c>
      <c r="K23" s="14">
        <v>1869</v>
      </c>
      <c r="L23" s="14">
        <v>2017</v>
      </c>
      <c r="M23" s="14">
        <v>982</v>
      </c>
      <c r="N23" s="14">
        <v>519</v>
      </c>
      <c r="O23" s="12">
        <f t="shared" si="7"/>
        <v>23724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165676</v>
      </c>
      <c r="C24" s="14">
        <f>C25+C26</f>
        <v>128285</v>
      </c>
      <c r="D24" s="14">
        <f>D25+D26</f>
        <v>121740</v>
      </c>
      <c r="E24" s="14">
        <f>E25+E26</f>
        <v>20999</v>
      </c>
      <c r="F24" s="14">
        <f aca="true" t="shared" si="8" ref="F24:N24">F25+F26</f>
        <v>111390</v>
      </c>
      <c r="G24" s="14">
        <f t="shared" si="8"/>
        <v>174651</v>
      </c>
      <c r="H24" s="14">
        <f>H25+H26</f>
        <v>113169</v>
      </c>
      <c r="I24" s="14">
        <f>I25+I26</f>
        <v>30530</v>
      </c>
      <c r="J24" s="14">
        <f>J25+J26</f>
        <v>118831</v>
      </c>
      <c r="K24" s="14">
        <f>K25+K26</f>
        <v>95792</v>
      </c>
      <c r="L24" s="14">
        <f>L25+L26</f>
        <v>101498</v>
      </c>
      <c r="M24" s="14">
        <f t="shared" si="8"/>
        <v>34698</v>
      </c>
      <c r="N24" s="14">
        <f t="shared" si="8"/>
        <v>20191</v>
      </c>
      <c r="O24" s="12">
        <f t="shared" si="7"/>
        <v>1237450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77397</v>
      </c>
      <c r="C25" s="14">
        <v>67550</v>
      </c>
      <c r="D25" s="14">
        <v>63743</v>
      </c>
      <c r="E25" s="14">
        <v>12362</v>
      </c>
      <c r="F25" s="14">
        <v>58471</v>
      </c>
      <c r="G25" s="14">
        <v>98261</v>
      </c>
      <c r="H25" s="14">
        <v>64603</v>
      </c>
      <c r="I25" s="14">
        <v>18651</v>
      </c>
      <c r="J25" s="14">
        <v>58599</v>
      </c>
      <c r="K25" s="14">
        <v>52011</v>
      </c>
      <c r="L25" s="14">
        <v>49836</v>
      </c>
      <c r="M25" s="14">
        <v>17677</v>
      </c>
      <c r="N25" s="14">
        <v>8959</v>
      </c>
      <c r="O25" s="12">
        <f t="shared" si="7"/>
        <v>648120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88279</v>
      </c>
      <c r="C26" s="14">
        <v>60735</v>
      </c>
      <c r="D26" s="14">
        <v>57997</v>
      </c>
      <c r="E26" s="14">
        <v>8637</v>
      </c>
      <c r="F26" s="14">
        <v>52919</v>
      </c>
      <c r="G26" s="14">
        <v>76390</v>
      </c>
      <c r="H26" s="14">
        <v>48566</v>
      </c>
      <c r="I26" s="14">
        <v>11879</v>
      </c>
      <c r="J26" s="14">
        <v>60232</v>
      </c>
      <c r="K26" s="14">
        <v>43781</v>
      </c>
      <c r="L26" s="14">
        <v>51662</v>
      </c>
      <c r="M26" s="14">
        <v>17021</v>
      </c>
      <c r="N26" s="14">
        <v>11232</v>
      </c>
      <c r="O26" s="12">
        <f t="shared" si="7"/>
        <v>589330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1119256.57887706</v>
      </c>
      <c r="C36" s="60">
        <f aca="true" t="shared" si="11" ref="C36:N36">C37+C38+C39+C40</f>
        <v>880319.7211795001</v>
      </c>
      <c r="D36" s="60">
        <f t="shared" si="11"/>
        <v>763202.71430555</v>
      </c>
      <c r="E36" s="60">
        <f t="shared" si="11"/>
        <v>165923.15623999998</v>
      </c>
      <c r="F36" s="60">
        <f t="shared" si="11"/>
        <v>732908.175294</v>
      </c>
      <c r="G36" s="60">
        <f t="shared" si="11"/>
        <v>948258.3224000001</v>
      </c>
      <c r="H36" s="60">
        <f t="shared" si="11"/>
        <v>789245.0308999999</v>
      </c>
      <c r="I36" s="60">
        <f>I37+I38+I39+I40</f>
        <v>228685.27808420002</v>
      </c>
      <c r="J36" s="60">
        <f>J37+J38+J39+J40</f>
        <v>892609.1256879999</v>
      </c>
      <c r="K36" s="60">
        <f>K37+K38+K39+K40</f>
        <v>785332.9099914</v>
      </c>
      <c r="L36" s="60">
        <f>L37+L38+L39+L40</f>
        <v>871550.12800064</v>
      </c>
      <c r="M36" s="60">
        <f t="shared" si="11"/>
        <v>462722.64352948</v>
      </c>
      <c r="N36" s="60">
        <f t="shared" si="11"/>
        <v>238959.71953536</v>
      </c>
      <c r="O36" s="60">
        <f>O37+O38+O39+O40</f>
        <v>8878973.50402519</v>
      </c>
    </row>
    <row r="37" spans="1:15" ht="18.75" customHeight="1">
      <c r="A37" s="57" t="s">
        <v>50</v>
      </c>
      <c r="B37" s="54">
        <f aca="true" t="shared" si="12" ref="B37:N37">B29*B7</f>
        <v>1114633.1553</v>
      </c>
      <c r="C37" s="54">
        <f t="shared" si="12"/>
        <v>876241.0876000001</v>
      </c>
      <c r="D37" s="54">
        <f t="shared" si="12"/>
        <v>753091.9702</v>
      </c>
      <c r="E37" s="54">
        <f t="shared" si="12"/>
        <v>165652.83</v>
      </c>
      <c r="F37" s="54">
        <f t="shared" si="12"/>
        <v>730037.4839999999</v>
      </c>
      <c r="G37" s="54">
        <f t="shared" si="12"/>
        <v>944288.4037</v>
      </c>
      <c r="H37" s="54">
        <f t="shared" si="12"/>
        <v>785599.3413</v>
      </c>
      <c r="I37" s="54">
        <f>I29*I7</f>
        <v>228629.1743</v>
      </c>
      <c r="J37" s="54">
        <f>J29*J7</f>
        <v>885602.6399999999</v>
      </c>
      <c r="K37" s="54">
        <f>K29*K7</f>
        <v>781771.0572</v>
      </c>
      <c r="L37" s="54">
        <f>L29*L7</f>
        <v>864393.6728000001</v>
      </c>
      <c r="M37" s="54">
        <f t="shared" si="12"/>
        <v>460282.354</v>
      </c>
      <c r="N37" s="54">
        <f t="shared" si="12"/>
        <v>238936.44329999998</v>
      </c>
      <c r="O37" s="56">
        <f>SUM(B37:N37)</f>
        <v>8829159.613699999</v>
      </c>
    </row>
    <row r="38" spans="1:15" ht="18.75" customHeight="1">
      <c r="A38" s="57" t="s">
        <v>51</v>
      </c>
      <c r="B38" s="54">
        <f aca="true" t="shared" si="13" ref="B38:N38">B30*B7</f>
        <v>-3292.15642294</v>
      </c>
      <c r="C38" s="54">
        <f t="shared" si="13"/>
        <v>-2337.3464205</v>
      </c>
      <c r="D38" s="54">
        <f t="shared" si="13"/>
        <v>-2237.24589445</v>
      </c>
      <c r="E38" s="54">
        <f t="shared" si="13"/>
        <v>-375.95376</v>
      </c>
      <c r="F38" s="54">
        <f t="shared" si="13"/>
        <v>-2127.878706</v>
      </c>
      <c r="G38" s="54">
        <f t="shared" si="13"/>
        <v>-2783.9013</v>
      </c>
      <c r="H38" s="54">
        <f t="shared" si="13"/>
        <v>-2104.2504</v>
      </c>
      <c r="I38" s="54">
        <f>I30*I7</f>
        <v>-598.7362158000001</v>
      </c>
      <c r="J38" s="54">
        <f>J30*J7</f>
        <v>-2452.524312</v>
      </c>
      <c r="K38" s="54">
        <f>K30*K7</f>
        <v>-2063.7472086000002</v>
      </c>
      <c r="L38" s="54">
        <f>L30*L7</f>
        <v>-2338.61479936</v>
      </c>
      <c r="M38" s="54">
        <f t="shared" si="13"/>
        <v>-1168.92047052</v>
      </c>
      <c r="N38" s="54">
        <f t="shared" si="13"/>
        <v>-695.76376464</v>
      </c>
      <c r="O38" s="25">
        <f>SUM(B38:N38)</f>
        <v>-24577.03967481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-81056</v>
      </c>
      <c r="C42" s="25">
        <f aca="true" t="shared" si="15" ref="C42:N42">+C43+C46+C58+C59</f>
        <v>-84184</v>
      </c>
      <c r="D42" s="25">
        <f t="shared" si="15"/>
        <v>-55768</v>
      </c>
      <c r="E42" s="25">
        <f t="shared" si="15"/>
        <v>-8800</v>
      </c>
      <c r="F42" s="25">
        <f t="shared" si="15"/>
        <v>-47372</v>
      </c>
      <c r="G42" s="25">
        <f t="shared" si="15"/>
        <v>-86764</v>
      </c>
      <c r="H42" s="25">
        <f t="shared" si="15"/>
        <v>-79292</v>
      </c>
      <c r="I42" s="25">
        <f>+I43+I46+I58+I59</f>
        <v>-24824</v>
      </c>
      <c r="J42" s="25">
        <f>+J43+J46+J58+J59</f>
        <v>-47264</v>
      </c>
      <c r="K42" s="25">
        <f>+K43+K46+K58+K59</f>
        <v>-63748</v>
      </c>
      <c r="L42" s="25">
        <f>+L43+L46+L58+L59</f>
        <v>-47268</v>
      </c>
      <c r="M42" s="25">
        <f t="shared" si="15"/>
        <v>-35084</v>
      </c>
      <c r="N42" s="25">
        <f t="shared" si="15"/>
        <v>-22508</v>
      </c>
      <c r="O42" s="25">
        <f>+O43+O46+O58+O59</f>
        <v>-683932</v>
      </c>
    </row>
    <row r="43" spans="1:15" ht="18.75" customHeight="1">
      <c r="A43" s="17" t="s">
        <v>55</v>
      </c>
      <c r="B43" s="26">
        <f>B44+B45</f>
        <v>-81056</v>
      </c>
      <c r="C43" s="26">
        <f>C44+C45</f>
        <v>-84184</v>
      </c>
      <c r="D43" s="26">
        <f>D44+D45</f>
        <v>-55268</v>
      </c>
      <c r="E43" s="26">
        <f>E44+E45</f>
        <v>-8300</v>
      </c>
      <c r="F43" s="26">
        <f aca="true" t="shared" si="16" ref="F43:N43">F44+F45</f>
        <v>-46872</v>
      </c>
      <c r="G43" s="26">
        <f t="shared" si="16"/>
        <v>-86264</v>
      </c>
      <c r="H43" s="26">
        <f t="shared" si="16"/>
        <v>-79292</v>
      </c>
      <c r="I43" s="26">
        <f>I44+I45</f>
        <v>-22824</v>
      </c>
      <c r="J43" s="26">
        <f>J44+J45</f>
        <v>-47264</v>
      </c>
      <c r="K43" s="26">
        <f>K44+K45</f>
        <v>-63748</v>
      </c>
      <c r="L43" s="26">
        <f>L44+L45</f>
        <v>-47268</v>
      </c>
      <c r="M43" s="26">
        <f t="shared" si="16"/>
        <v>-35084</v>
      </c>
      <c r="N43" s="26">
        <f t="shared" si="16"/>
        <v>-22508</v>
      </c>
      <c r="O43" s="25">
        <f aca="true" t="shared" si="17" ref="O43:O59">SUM(B43:N43)</f>
        <v>-679932</v>
      </c>
    </row>
    <row r="44" spans="1:26" ht="18.75" customHeight="1">
      <c r="A44" s="13" t="s">
        <v>56</v>
      </c>
      <c r="B44" s="20">
        <f>ROUND(-B9*$D$3,2)</f>
        <v>-81056</v>
      </c>
      <c r="C44" s="20">
        <f>ROUND(-C9*$D$3,2)</f>
        <v>-84184</v>
      </c>
      <c r="D44" s="20">
        <f>ROUND(-D9*$D$3,2)</f>
        <v>-55268</v>
      </c>
      <c r="E44" s="20">
        <f>ROUND(-E9*$D$3,2)</f>
        <v>-8300</v>
      </c>
      <c r="F44" s="20">
        <f aca="true" t="shared" si="18" ref="F44:N44">ROUND(-F9*$D$3,2)</f>
        <v>-46872</v>
      </c>
      <c r="G44" s="20">
        <f t="shared" si="18"/>
        <v>-86264</v>
      </c>
      <c r="H44" s="20">
        <f t="shared" si="18"/>
        <v>-79292</v>
      </c>
      <c r="I44" s="20">
        <f>ROUND(-I9*$D$3,2)</f>
        <v>-22824</v>
      </c>
      <c r="J44" s="20">
        <f>ROUND(-J9*$D$3,2)</f>
        <v>-47264</v>
      </c>
      <c r="K44" s="20">
        <f>ROUND(-K9*$D$3,2)</f>
        <v>-63748</v>
      </c>
      <c r="L44" s="20">
        <f>ROUND(-L9*$D$3,2)</f>
        <v>-47268</v>
      </c>
      <c r="M44" s="20">
        <f t="shared" si="18"/>
        <v>-35084</v>
      </c>
      <c r="N44" s="20">
        <f t="shared" si="18"/>
        <v>-22508</v>
      </c>
      <c r="O44" s="46">
        <f t="shared" si="17"/>
        <v>-679932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-500</v>
      </c>
      <c r="F49" s="24">
        <v>-500</v>
      </c>
      <c r="G49" s="24">
        <v>-500</v>
      </c>
      <c r="H49" s="24">
        <v>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1038200.57887706</v>
      </c>
      <c r="C61" s="29">
        <f t="shared" si="21"/>
        <v>796135.7211795001</v>
      </c>
      <c r="D61" s="29">
        <f t="shared" si="21"/>
        <v>707434.71430555</v>
      </c>
      <c r="E61" s="29">
        <f t="shared" si="21"/>
        <v>157123.15623999998</v>
      </c>
      <c r="F61" s="29">
        <f t="shared" si="21"/>
        <v>685536.175294</v>
      </c>
      <c r="G61" s="29">
        <f t="shared" si="21"/>
        <v>861494.3224000001</v>
      </c>
      <c r="H61" s="29">
        <f t="shared" si="21"/>
        <v>709953.0308999999</v>
      </c>
      <c r="I61" s="29">
        <f t="shared" si="21"/>
        <v>203861.27808420002</v>
      </c>
      <c r="J61" s="29">
        <f>+J36+J42</f>
        <v>845345.1256879999</v>
      </c>
      <c r="K61" s="29">
        <f>+K36+K42</f>
        <v>721584.9099914</v>
      </c>
      <c r="L61" s="29">
        <f>+L36+L42</f>
        <v>824282.12800064</v>
      </c>
      <c r="M61" s="29">
        <f t="shared" si="21"/>
        <v>427638.64352948</v>
      </c>
      <c r="N61" s="29">
        <f t="shared" si="21"/>
        <v>216451.71953536</v>
      </c>
      <c r="O61" s="29">
        <f>SUM(B61:N61)</f>
        <v>8195041.50402519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1038200.5700000001</v>
      </c>
      <c r="C64" s="36">
        <f aca="true" t="shared" si="22" ref="C64:N64">SUM(C65:C78)</f>
        <v>796135.72</v>
      </c>
      <c r="D64" s="36">
        <f t="shared" si="22"/>
        <v>707434.71</v>
      </c>
      <c r="E64" s="36">
        <f t="shared" si="22"/>
        <v>157123.16</v>
      </c>
      <c r="F64" s="36">
        <f t="shared" si="22"/>
        <v>685536.17</v>
      </c>
      <c r="G64" s="36">
        <f t="shared" si="22"/>
        <v>861494.32</v>
      </c>
      <c r="H64" s="36">
        <f t="shared" si="22"/>
        <v>709953.03</v>
      </c>
      <c r="I64" s="36">
        <f t="shared" si="22"/>
        <v>203861.27</v>
      </c>
      <c r="J64" s="36">
        <f t="shared" si="22"/>
        <v>845345.14</v>
      </c>
      <c r="K64" s="36">
        <f t="shared" si="22"/>
        <v>721584.91</v>
      </c>
      <c r="L64" s="36">
        <f t="shared" si="22"/>
        <v>824282.13</v>
      </c>
      <c r="M64" s="36">
        <f t="shared" si="22"/>
        <v>427638.64</v>
      </c>
      <c r="N64" s="36">
        <f t="shared" si="22"/>
        <v>216451.72</v>
      </c>
      <c r="O64" s="29">
        <f>SUM(O65:O78)</f>
        <v>8195041.489999999</v>
      </c>
    </row>
    <row r="65" spans="1:16" ht="18.75" customHeight="1">
      <c r="A65" s="17" t="s">
        <v>70</v>
      </c>
      <c r="B65" s="36">
        <v>200340.42</v>
      </c>
      <c r="C65" s="36">
        <v>228329.69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428670.11</v>
      </c>
      <c r="P65"/>
    </row>
    <row r="66" spans="1:16" ht="18.75" customHeight="1">
      <c r="A66" s="17" t="s">
        <v>71</v>
      </c>
      <c r="B66" s="36">
        <v>837860.15</v>
      </c>
      <c r="C66" s="36">
        <v>567806.03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1405666.1800000002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707434.71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707434.71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157123.16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157123.16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685536.17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685536.17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861494.32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861494.32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709953.03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709953.03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203861.27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203861.27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845345.14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845345.14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721584.91</v>
      </c>
      <c r="L74" s="35">
        <v>0</v>
      </c>
      <c r="M74" s="35">
        <v>0</v>
      </c>
      <c r="N74" s="35">
        <v>0</v>
      </c>
      <c r="O74" s="29">
        <f t="shared" si="23"/>
        <v>721584.91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824282.13</v>
      </c>
      <c r="M75" s="35">
        <v>0</v>
      </c>
      <c r="N75" s="61">
        <v>0</v>
      </c>
      <c r="O75" s="26">
        <f t="shared" si="23"/>
        <v>824282.13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427638.64</v>
      </c>
      <c r="N76" s="35">
        <v>0</v>
      </c>
      <c r="O76" s="29">
        <f t="shared" si="23"/>
        <v>427638.64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216451.72</v>
      </c>
      <c r="O77" s="26">
        <f t="shared" si="23"/>
        <v>216451.72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2.3426100058230883</v>
      </c>
      <c r="C82" s="44">
        <v>2.5055053149312903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2.0465274595635314</v>
      </c>
      <c r="C83" s="44">
        <v>2.09739865581461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1.8680118486113007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2.7723167291562234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2.1814001592386756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1.7296769746255014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2.091068506409693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2.13882472184323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2.054218192058632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2.4115691953417353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2.310904571259234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2.9021444913479915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2.5145449330782585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2018-04-11T16:50:34Z</dcterms:modified>
  <cp:category/>
  <cp:version/>
  <cp:contentType/>
  <cp:contentStatus/>
</cp:coreProperties>
</file>