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<sst xmlns="http://schemas.openxmlformats.org/spreadsheetml/2006/main" count="112" uniqueCount="110">
  <si>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</si>
  <si>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</si>
  <si>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</si>
  <si>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</si>
  <si>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</si>
  <si>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</si>
  <si>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</si>
  <si>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</si>
  <si>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</si>
  <si>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</si>
  <si>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</si>
  <si>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</si>
  <si>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</si>
  <si>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</si>
  <si>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</si>
  <si>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</si>
  <si>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</si>
  <si>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</si>
  <si>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</si>
  <si>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</si>
  <si>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</si>
  <si>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</si>
  <si>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</si>
  <si>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</si>
  <si>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</si>
  <si>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</si>
  <si>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</si>
  <si>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</si>
  <si>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</si>
  <si>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</si>
  <si>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</si>
  <si>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</si>
  <si>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</si>
  <si>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</si>
  <si>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</si>
  <si>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</si>
  <si>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</si>
  <si>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</si>
  <si>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</si>
  <si>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</si>
  <si>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</si>
  <si>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</si>
  <si>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</si>
  <si>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</si>
  <si>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</si>
  <si>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</si>
  <si>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</si>
  <si>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</si>
  <si>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</si>
  <si>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</si>
  <si>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</si>
  <si>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</si>
  <si>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</si>
  <si>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</si>
  <si>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</si>
  <si>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</si>
  <si>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</si>
  <si>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</si>
  <si>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</si>
  <si>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</si>
  <si>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</si>
  <si>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</si>
  <si>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</si>
  <si>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</si>
  <si>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</si>
  <si>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</si>
  <si>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</si>
  <si>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</si>
  <si>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</si>
  <si>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</si>
  <si>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</si>
  <si>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</si>
  <si>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</si>
  <si>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</si>
  <si>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</si>
  <si>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</si>
  <si>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</si>
  <si>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</si>
  <si>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</si>
  <si>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</si>
  <si>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</si>
  <si>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</si>
  <si>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</si>
  <si>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</si>
  <si>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</si>
  <si>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</si>
  <si>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</si>
  <si>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</si>
  <si>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</si>
  <si>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</si>
  <si>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</si>
  <si>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</si>
  <si>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</si>
  <si>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</si>
  <si>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</si>
  <si>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</si>
  <si>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</si>
  <si>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</si>
  <si>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</si>
  <si>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</si>
  <si>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</si>
  <si>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</si>
  <si>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</si>
  <si>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</si>
  <si>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</si>
  <si>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</si>
  <si>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</si>
  <si>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</si>
  <si>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</si>
  <si>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03/04/18 - VENCIMENTO 10/04/18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</si>
</sst>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522576</v>
      </c>
      <c r="C7" s="10">
        <f>C8+C20+C24</f>
        <v>392443</v>
      </c>
      <c r="D7" s="10">
        <f>D8+D20+D24</f>
        <v>393146</v>
      </c>
      <c r="E7" s="10">
        <f>E8+E20+E24</f>
        <v>58970</v>
      </c>
      <c r="F7" s="10">
        <f aca="true" t="shared" si="0" ref="F7:N7">F8+F20+F24</f>
        <v>338037</v>
      </c>
      <c r="G7" s="10">
        <f t="shared" si="0"/>
        <v>538574</v>
      </c>
      <c r="H7" s="10">
        <f>H8+H20+H24</f>
        <v>369578</v>
      </c>
      <c r="I7" s="10">
        <f>I8+I20+I24</f>
        <v>107403</v>
      </c>
      <c r="J7" s="10">
        <f>J8+J20+J24</f>
        <v>427767</v>
      </c>
      <c r="K7" s="10">
        <f>K8+K20+K24</f>
        <v>314686</v>
      </c>
      <c r="L7" s="10">
        <f>L8+L20+L24</f>
        <v>371690</v>
      </c>
      <c r="M7" s="10">
        <f t="shared" si="0"/>
        <v>152810</v>
      </c>
      <c r="N7" s="10">
        <f t="shared" si="0"/>
        <v>93318</v>
      </c>
      <c r="O7" s="10">
        <f>+O8+O20+O24</f>
        <v>4080998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220554</v>
      </c>
      <c r="C8" s="12">
        <f>+C9+C12+C16</f>
        <v>178617</v>
      </c>
      <c r="D8" s="12">
        <f>+D9+D12+D16</f>
        <v>192320</v>
      </c>
      <c r="E8" s="12">
        <f>+E9+E12+E16</f>
        <v>26339</v>
      </c>
      <c r="F8" s="12">
        <f aca="true" t="shared" si="1" ref="F8:N8">+F9+F12+F16</f>
        <v>154977</v>
      </c>
      <c r="G8" s="12">
        <f t="shared" si="1"/>
        <v>252746</v>
      </c>
      <c r="H8" s="12">
        <f>+H9+H12+H16</f>
        <v>167596</v>
      </c>
      <c r="I8" s="12">
        <f>+I9+I12+I16</f>
        <v>50829</v>
      </c>
      <c r="J8" s="12">
        <f>+J9+J12+J16</f>
        <v>203462</v>
      </c>
      <c r="K8" s="12">
        <f>+K9+K12+K16</f>
        <v>147418</v>
      </c>
      <c r="L8" s="12">
        <f>+L9+L12+L16</f>
        <v>163166</v>
      </c>
      <c r="M8" s="12">
        <f t="shared" si="1"/>
        <v>77449</v>
      </c>
      <c r="N8" s="12">
        <f t="shared" si="1"/>
        <v>48537</v>
      </c>
      <c r="O8" s="12">
        <f>SUM(B8:N8)</f>
        <v>1884010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20462</v>
      </c>
      <c r="C9" s="14">
        <v>21434</v>
      </c>
      <c r="D9" s="14">
        <v>14195</v>
      </c>
      <c r="E9" s="14">
        <v>2072</v>
      </c>
      <c r="F9" s="14">
        <v>12364</v>
      </c>
      <c r="G9" s="14">
        <v>22117</v>
      </c>
      <c r="H9" s="14">
        <v>20175</v>
      </c>
      <c r="I9" s="14">
        <v>5968</v>
      </c>
      <c r="J9" s="14">
        <v>12670</v>
      </c>
      <c r="K9" s="14">
        <v>16289</v>
      </c>
      <c r="L9" s="14">
        <v>12627</v>
      </c>
      <c r="M9" s="14">
        <v>8720</v>
      </c>
      <c r="N9" s="14">
        <v>5716</v>
      </c>
      <c r="O9" s="12">
        <f aca="true" t="shared" si="2" ref="O9:O19">SUM(B9:N9)</f>
        <v>174809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20462</v>
      </c>
      <c r="C10" s="14">
        <f>+C9-C11</f>
        <v>21434</v>
      </c>
      <c r="D10" s="14">
        <f>+D9-D11</f>
        <v>14195</v>
      </c>
      <c r="E10" s="14">
        <f>+E9-E11</f>
        <v>2072</v>
      </c>
      <c r="F10" s="14">
        <f aca="true" t="shared" si="3" ref="F10:N10">+F9-F11</f>
        <v>12364</v>
      </c>
      <c r="G10" s="14">
        <f t="shared" si="3"/>
        <v>22117</v>
      </c>
      <c r="H10" s="14">
        <f>+H9-H11</f>
        <v>20175</v>
      </c>
      <c r="I10" s="14">
        <f>+I9-I11</f>
        <v>5968</v>
      </c>
      <c r="J10" s="14">
        <f>+J9-J11</f>
        <v>12670</v>
      </c>
      <c r="K10" s="14">
        <f>+K9-K11</f>
        <v>16289</v>
      </c>
      <c r="L10" s="14">
        <f>+L9-L11</f>
        <v>12627</v>
      </c>
      <c r="M10" s="14">
        <f t="shared" si="3"/>
        <v>8720</v>
      </c>
      <c r="N10" s="14">
        <f t="shared" si="3"/>
        <v>5716</v>
      </c>
      <c r="O10" s="12">
        <f t="shared" si="2"/>
        <v>174809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189604</v>
      </c>
      <c r="C12" s="14">
        <f>C13+C14+C15</f>
        <v>149106</v>
      </c>
      <c r="D12" s="14">
        <f>D13+D14+D15</f>
        <v>169999</v>
      </c>
      <c r="E12" s="14">
        <f>E13+E14+E15</f>
        <v>23070</v>
      </c>
      <c r="F12" s="14">
        <f aca="true" t="shared" si="4" ref="F12:N12">F13+F14+F15</f>
        <v>135223</v>
      </c>
      <c r="G12" s="14">
        <f t="shared" si="4"/>
        <v>217597</v>
      </c>
      <c r="H12" s="14">
        <f>H13+H14+H15</f>
        <v>139962</v>
      </c>
      <c r="I12" s="14">
        <f>I13+I14+I15</f>
        <v>42592</v>
      </c>
      <c r="J12" s="14">
        <f>J13+J14+J15</f>
        <v>179955</v>
      </c>
      <c r="K12" s="14">
        <f>K13+K14+K15</f>
        <v>124205</v>
      </c>
      <c r="L12" s="14">
        <f>L13+L14+L15</f>
        <v>141679</v>
      </c>
      <c r="M12" s="14">
        <f t="shared" si="4"/>
        <v>65309</v>
      </c>
      <c r="N12" s="14">
        <f t="shared" si="4"/>
        <v>41013</v>
      </c>
      <c r="O12" s="12">
        <f t="shared" si="2"/>
        <v>1619314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90567</v>
      </c>
      <c r="C13" s="14">
        <v>71151</v>
      </c>
      <c r="D13" s="14">
        <v>78690</v>
      </c>
      <c r="E13" s="14">
        <v>11014</v>
      </c>
      <c r="F13" s="14">
        <v>62172</v>
      </c>
      <c r="G13" s="14">
        <v>102138</v>
      </c>
      <c r="H13" s="14">
        <v>68861</v>
      </c>
      <c r="I13" s="14">
        <v>21144</v>
      </c>
      <c r="J13" s="14">
        <v>87940</v>
      </c>
      <c r="K13" s="14">
        <v>58885</v>
      </c>
      <c r="L13" s="14">
        <v>67003</v>
      </c>
      <c r="M13" s="14">
        <v>30446</v>
      </c>
      <c r="N13" s="14">
        <v>18660</v>
      </c>
      <c r="O13" s="12">
        <f t="shared" si="2"/>
        <v>768671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93187</v>
      </c>
      <c r="C14" s="14">
        <v>70264</v>
      </c>
      <c r="D14" s="14">
        <v>87246</v>
      </c>
      <c r="E14" s="14">
        <v>11170</v>
      </c>
      <c r="F14" s="14">
        <v>67339</v>
      </c>
      <c r="G14" s="14">
        <v>104494</v>
      </c>
      <c r="H14" s="14">
        <v>65081</v>
      </c>
      <c r="I14" s="14">
        <v>19641</v>
      </c>
      <c r="J14" s="14">
        <v>87884</v>
      </c>
      <c r="K14" s="14">
        <v>60803</v>
      </c>
      <c r="L14" s="14">
        <v>70906</v>
      </c>
      <c r="M14" s="14">
        <v>32498</v>
      </c>
      <c r="N14" s="14">
        <v>21165</v>
      </c>
      <c r="O14" s="12">
        <f t="shared" si="2"/>
        <v>791678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5850</v>
      </c>
      <c r="C15" s="14">
        <v>7691</v>
      </c>
      <c r="D15" s="14">
        <v>4063</v>
      </c>
      <c r="E15" s="14">
        <v>886</v>
      </c>
      <c r="F15" s="14">
        <v>5712</v>
      </c>
      <c r="G15" s="14">
        <v>10965</v>
      </c>
      <c r="H15" s="14">
        <v>6020</v>
      </c>
      <c r="I15" s="14">
        <v>1807</v>
      </c>
      <c r="J15" s="14">
        <v>4131</v>
      </c>
      <c r="K15" s="14">
        <v>4517</v>
      </c>
      <c r="L15" s="14">
        <v>3770</v>
      </c>
      <c r="M15" s="14">
        <v>2365</v>
      </c>
      <c r="N15" s="14">
        <v>1188</v>
      </c>
      <c r="O15" s="12">
        <f t="shared" si="2"/>
        <v>58965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10488</v>
      </c>
      <c r="C16" s="14">
        <f>C17+C18+C19</f>
        <v>8077</v>
      </c>
      <c r="D16" s="14">
        <f>D17+D18+D19</f>
        <v>8126</v>
      </c>
      <c r="E16" s="14">
        <f>E17+E18+E19</f>
        <v>1197</v>
      </c>
      <c r="F16" s="14">
        <f aca="true" t="shared" si="5" ref="F16:N16">F17+F18+F19</f>
        <v>7390</v>
      </c>
      <c r="G16" s="14">
        <f t="shared" si="5"/>
        <v>13032</v>
      </c>
      <c r="H16" s="14">
        <f>H17+H18+H19</f>
        <v>7459</v>
      </c>
      <c r="I16" s="14">
        <f>I17+I18+I19</f>
        <v>2269</v>
      </c>
      <c r="J16" s="14">
        <f>J17+J18+J19</f>
        <v>10837</v>
      </c>
      <c r="K16" s="14">
        <f>K17+K18+K19</f>
        <v>6924</v>
      </c>
      <c r="L16" s="14">
        <f>L17+L18+L19</f>
        <v>8860</v>
      </c>
      <c r="M16" s="14">
        <f t="shared" si="5"/>
        <v>3420</v>
      </c>
      <c r="N16" s="14">
        <f t="shared" si="5"/>
        <v>1808</v>
      </c>
      <c r="O16" s="12">
        <f t="shared" si="2"/>
        <v>89887</v>
      </c>
    </row>
    <row r="17" spans="1:26" ht="18.75" customHeight="1">
      <c r="A17" s="15" t="s">
        <v>16</v>
      </c>
      <c r="B17" s="14">
        <v>10392</v>
      </c>
      <c r="C17" s="14">
        <v>7997</v>
      </c>
      <c r="D17" s="14">
        <v>8058</v>
      </c>
      <c r="E17" s="14">
        <v>1189</v>
      </c>
      <c r="F17" s="14">
        <v>7327</v>
      </c>
      <c r="G17" s="14">
        <v>12935</v>
      </c>
      <c r="H17" s="14">
        <v>7388</v>
      </c>
      <c r="I17" s="14">
        <v>2246</v>
      </c>
      <c r="J17" s="14">
        <v>10749</v>
      </c>
      <c r="K17" s="14">
        <v>6827</v>
      </c>
      <c r="L17" s="14">
        <v>8756</v>
      </c>
      <c r="M17" s="14">
        <v>3389</v>
      </c>
      <c r="N17" s="14">
        <v>1773</v>
      </c>
      <c r="O17" s="12">
        <f t="shared" si="2"/>
        <v>89026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84</v>
      </c>
      <c r="C18" s="14">
        <v>66</v>
      </c>
      <c r="D18" s="14">
        <v>62</v>
      </c>
      <c r="E18" s="14">
        <v>6</v>
      </c>
      <c r="F18" s="14">
        <v>58</v>
      </c>
      <c r="G18" s="14">
        <v>92</v>
      </c>
      <c r="H18" s="14">
        <v>63</v>
      </c>
      <c r="I18" s="14">
        <v>19</v>
      </c>
      <c r="J18" s="14">
        <v>81</v>
      </c>
      <c r="K18" s="14">
        <v>81</v>
      </c>
      <c r="L18" s="14">
        <v>101</v>
      </c>
      <c r="M18" s="14">
        <v>28</v>
      </c>
      <c r="N18" s="14">
        <v>30</v>
      </c>
      <c r="O18" s="12">
        <f t="shared" si="2"/>
        <v>771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12</v>
      </c>
      <c r="C19" s="14">
        <v>14</v>
      </c>
      <c r="D19" s="14">
        <v>6</v>
      </c>
      <c r="E19" s="14">
        <v>2</v>
      </c>
      <c r="F19" s="14">
        <v>5</v>
      </c>
      <c r="G19" s="14">
        <v>5</v>
      </c>
      <c r="H19" s="14">
        <v>8</v>
      </c>
      <c r="I19" s="14">
        <v>4</v>
      </c>
      <c r="J19" s="14">
        <v>7</v>
      </c>
      <c r="K19" s="14">
        <v>16</v>
      </c>
      <c r="L19" s="14">
        <v>3</v>
      </c>
      <c r="M19" s="14">
        <v>3</v>
      </c>
      <c r="N19" s="14">
        <v>5</v>
      </c>
      <c r="O19" s="12">
        <f t="shared" si="2"/>
        <v>90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139901</v>
      </c>
      <c r="C20" s="18">
        <f>C21+C22+C23</f>
        <v>88722</v>
      </c>
      <c r="D20" s="18">
        <f>D21+D22+D23</f>
        <v>84918</v>
      </c>
      <c r="E20" s="18">
        <f>E21+E22+E23</f>
        <v>12398</v>
      </c>
      <c r="F20" s="18">
        <f aca="true" t="shared" si="6" ref="F20:N20">F21+F22+F23</f>
        <v>72069</v>
      </c>
      <c r="G20" s="18">
        <f t="shared" si="6"/>
        <v>115822</v>
      </c>
      <c r="H20" s="18">
        <f>H21+H22+H23</f>
        <v>91555</v>
      </c>
      <c r="I20" s="18">
        <f>I21+I22+I23</f>
        <v>25881</v>
      </c>
      <c r="J20" s="18">
        <f>J21+J22+J23</f>
        <v>108780</v>
      </c>
      <c r="K20" s="18">
        <f>K21+K22+K23</f>
        <v>75743</v>
      </c>
      <c r="L20" s="18">
        <f>L21+L22+L23</f>
        <v>109821</v>
      </c>
      <c r="M20" s="18">
        <f t="shared" si="6"/>
        <v>42602</v>
      </c>
      <c r="N20" s="18">
        <f t="shared" si="6"/>
        <v>24879</v>
      </c>
      <c r="O20" s="12">
        <f aca="true" t="shared" si="7" ref="O20:O26">SUM(B20:N20)</f>
        <v>993091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72133</v>
      </c>
      <c r="C21" s="14">
        <v>48502</v>
      </c>
      <c r="D21" s="14">
        <v>42693</v>
      </c>
      <c r="E21" s="14">
        <v>6804</v>
      </c>
      <c r="F21" s="14">
        <v>36708</v>
      </c>
      <c r="G21" s="14">
        <v>60797</v>
      </c>
      <c r="H21" s="14">
        <v>50935</v>
      </c>
      <c r="I21" s="14">
        <v>14577</v>
      </c>
      <c r="J21" s="14">
        <v>58915</v>
      </c>
      <c r="K21" s="14">
        <v>40094</v>
      </c>
      <c r="L21" s="14">
        <v>57088</v>
      </c>
      <c r="M21" s="14">
        <v>22386</v>
      </c>
      <c r="N21" s="14">
        <v>12655</v>
      </c>
      <c r="O21" s="12">
        <f t="shared" si="7"/>
        <v>524287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64857</v>
      </c>
      <c r="C22" s="14">
        <v>37597</v>
      </c>
      <c r="D22" s="14">
        <v>40694</v>
      </c>
      <c r="E22" s="14">
        <v>5266</v>
      </c>
      <c r="F22" s="14">
        <v>33377</v>
      </c>
      <c r="G22" s="14">
        <v>51493</v>
      </c>
      <c r="H22" s="14">
        <v>38544</v>
      </c>
      <c r="I22" s="14">
        <v>10741</v>
      </c>
      <c r="J22" s="14">
        <v>47759</v>
      </c>
      <c r="K22" s="14">
        <v>33954</v>
      </c>
      <c r="L22" s="14">
        <v>50730</v>
      </c>
      <c r="M22" s="14">
        <v>19221</v>
      </c>
      <c r="N22" s="14">
        <v>11756</v>
      </c>
      <c r="O22" s="12">
        <f t="shared" si="7"/>
        <v>445989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2911</v>
      </c>
      <c r="C23" s="14">
        <v>2623</v>
      </c>
      <c r="D23" s="14">
        <v>1531</v>
      </c>
      <c r="E23" s="14">
        <v>328</v>
      </c>
      <c r="F23" s="14">
        <v>1984</v>
      </c>
      <c r="G23" s="14">
        <v>3532</v>
      </c>
      <c r="H23" s="14">
        <v>2076</v>
      </c>
      <c r="I23" s="14">
        <v>563</v>
      </c>
      <c r="J23" s="14">
        <v>2106</v>
      </c>
      <c r="K23" s="14">
        <v>1695</v>
      </c>
      <c r="L23" s="14">
        <v>2003</v>
      </c>
      <c r="M23" s="14">
        <v>995</v>
      </c>
      <c r="N23" s="14">
        <v>468</v>
      </c>
      <c r="O23" s="12">
        <f t="shared" si="7"/>
        <v>22815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162121</v>
      </c>
      <c r="C24" s="14">
        <f>C25+C26</f>
        <v>125104</v>
      </c>
      <c r="D24" s="14">
        <f>D25+D26</f>
        <v>115908</v>
      </c>
      <c r="E24" s="14">
        <f>E25+E26</f>
        <v>20233</v>
      </c>
      <c r="F24" s="14">
        <f aca="true" t="shared" si="8" ref="F24:N24">F25+F26</f>
        <v>110991</v>
      </c>
      <c r="G24" s="14">
        <f t="shared" si="8"/>
        <v>170006</v>
      </c>
      <c r="H24" s="14">
        <f>H25+H26</f>
        <v>110427</v>
      </c>
      <c r="I24" s="14">
        <f>I25+I26</f>
        <v>30693</v>
      </c>
      <c r="J24" s="14">
        <f>J25+J26</f>
        <v>115525</v>
      </c>
      <c r="K24" s="14">
        <f>K25+K26</f>
        <v>91525</v>
      </c>
      <c r="L24" s="14">
        <f>L25+L26</f>
        <v>98703</v>
      </c>
      <c r="M24" s="14">
        <f t="shared" si="8"/>
        <v>32759</v>
      </c>
      <c r="N24" s="14">
        <f t="shared" si="8"/>
        <v>19902</v>
      </c>
      <c r="O24" s="12">
        <f t="shared" si="7"/>
        <v>1203897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76150</v>
      </c>
      <c r="C25" s="14">
        <v>65687</v>
      </c>
      <c r="D25" s="14">
        <v>60571</v>
      </c>
      <c r="E25" s="14">
        <v>11678</v>
      </c>
      <c r="F25" s="14">
        <v>58422</v>
      </c>
      <c r="G25" s="14">
        <v>95299</v>
      </c>
      <c r="H25" s="14">
        <v>63339</v>
      </c>
      <c r="I25" s="14">
        <v>18864</v>
      </c>
      <c r="J25" s="14">
        <v>56545</v>
      </c>
      <c r="K25" s="14">
        <v>49983</v>
      </c>
      <c r="L25" s="14">
        <v>48279</v>
      </c>
      <c r="M25" s="14">
        <v>16638</v>
      </c>
      <c r="N25" s="14">
        <v>8838</v>
      </c>
      <c r="O25" s="12">
        <f t="shared" si="7"/>
        <v>630293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85971</v>
      </c>
      <c r="C26" s="14">
        <v>59417</v>
      </c>
      <c r="D26" s="14">
        <v>55337</v>
      </c>
      <c r="E26" s="14">
        <v>8555</v>
      </c>
      <c r="F26" s="14">
        <v>52569</v>
      </c>
      <c r="G26" s="14">
        <v>74707</v>
      </c>
      <c r="H26" s="14">
        <v>47088</v>
      </c>
      <c r="I26" s="14">
        <v>11829</v>
      </c>
      <c r="J26" s="14">
        <v>58980</v>
      </c>
      <c r="K26" s="14">
        <v>41542</v>
      </c>
      <c r="L26" s="14">
        <v>50424</v>
      </c>
      <c r="M26" s="14">
        <v>16121</v>
      </c>
      <c r="N26" s="14">
        <v>11064</v>
      </c>
      <c r="O26" s="12">
        <f t="shared" si="7"/>
        <v>573604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1100677.1068649602</v>
      </c>
      <c r="C36" s="60">
        <f aca="true" t="shared" si="11" ref="C36:N36">C37+C38+C39+C40</f>
        <v>867644.1130115</v>
      </c>
      <c r="D36" s="60">
        <f t="shared" si="11"/>
        <v>744641.4065573001</v>
      </c>
      <c r="E36" s="60">
        <f t="shared" si="11"/>
        <v>163493.020048</v>
      </c>
      <c r="F36" s="60">
        <f t="shared" si="11"/>
        <v>740209.4557558501</v>
      </c>
      <c r="G36" s="60">
        <f t="shared" si="11"/>
        <v>935686.2552000001</v>
      </c>
      <c r="H36" s="60">
        <f t="shared" si="11"/>
        <v>776357.0277999999</v>
      </c>
      <c r="I36" s="60">
        <f>I37+I38+I39+I40</f>
        <v>229713.2395806</v>
      </c>
      <c r="J36" s="60">
        <f>J37+J38+J39+J40</f>
        <v>885659.2037506</v>
      </c>
      <c r="K36" s="60">
        <f>K37+K38+K39+K40</f>
        <v>762456.2237298</v>
      </c>
      <c r="L36" s="60">
        <f>L37+L38+L39+L40</f>
        <v>864150.9162944</v>
      </c>
      <c r="M36" s="60">
        <f t="shared" si="11"/>
        <v>445861.4338182999</v>
      </c>
      <c r="N36" s="60">
        <f t="shared" si="11"/>
        <v>234665.26526208</v>
      </c>
      <c r="O36" s="60">
        <f>O37+O38+O39+O40</f>
        <v>8751214.667673388</v>
      </c>
    </row>
    <row r="37" spans="1:15" ht="18.75" customHeight="1">
      <c r="A37" s="57" t="s">
        <v>50</v>
      </c>
      <c r="B37" s="54">
        <f aca="true" t="shared" si="12" ref="B37:N37">B29*B7</f>
        <v>1095998.6448000001</v>
      </c>
      <c r="C37" s="54">
        <f t="shared" si="12"/>
        <v>863531.5772</v>
      </c>
      <c r="D37" s="54">
        <f t="shared" si="12"/>
        <v>734475.3572000001</v>
      </c>
      <c r="E37" s="54">
        <f t="shared" si="12"/>
        <v>163217.166</v>
      </c>
      <c r="F37" s="54">
        <f t="shared" si="12"/>
        <v>737360.1081</v>
      </c>
      <c r="G37" s="54">
        <f t="shared" si="12"/>
        <v>931679.1626</v>
      </c>
      <c r="H37" s="54">
        <f t="shared" si="12"/>
        <v>772676.7246</v>
      </c>
      <c r="I37" s="54">
        <f>I29*I7</f>
        <v>229659.83490000002</v>
      </c>
      <c r="J37" s="54">
        <f>J29*J7</f>
        <v>878633.418</v>
      </c>
      <c r="K37" s="54">
        <f>K29*K7</f>
        <v>758833.8204</v>
      </c>
      <c r="L37" s="54">
        <f>L29*L7</f>
        <v>858678.238</v>
      </c>
      <c r="M37" s="54">
        <f t="shared" si="12"/>
        <v>443378.21499999997</v>
      </c>
      <c r="N37" s="54">
        <f t="shared" si="12"/>
        <v>234629.4474</v>
      </c>
      <c r="O37" s="56">
        <f>SUM(B37:N37)</f>
        <v>8702751.7142</v>
      </c>
    </row>
    <row r="38" spans="1:15" ht="18.75" customHeight="1">
      <c r="A38" s="57" t="s">
        <v>51</v>
      </c>
      <c r="B38" s="54">
        <f aca="true" t="shared" si="13" ref="B38:N38">B30*B7</f>
        <v>-3237.1179350400002</v>
      </c>
      <c r="C38" s="54">
        <f t="shared" si="13"/>
        <v>-2303.4441885</v>
      </c>
      <c r="D38" s="54">
        <f t="shared" si="13"/>
        <v>-2181.9406427</v>
      </c>
      <c r="E38" s="54">
        <f t="shared" si="13"/>
        <v>-370.425952</v>
      </c>
      <c r="F38" s="54">
        <f t="shared" si="13"/>
        <v>-2149.22234415</v>
      </c>
      <c r="G38" s="54">
        <f t="shared" si="13"/>
        <v>-2746.7274</v>
      </c>
      <c r="H38" s="54">
        <f t="shared" si="13"/>
        <v>-2069.6367999999998</v>
      </c>
      <c r="I38" s="54">
        <f>I30*I7</f>
        <v>-601.4353194</v>
      </c>
      <c r="J38" s="54">
        <f>J30*J7</f>
        <v>-2433.2242494</v>
      </c>
      <c r="K38" s="54">
        <f>K30*K7</f>
        <v>-2003.1966702</v>
      </c>
      <c r="L38" s="54">
        <f>L30*L7</f>
        <v>-2323.1517056</v>
      </c>
      <c r="M38" s="54">
        <f t="shared" si="13"/>
        <v>-1125.9911817</v>
      </c>
      <c r="N38" s="54">
        <f t="shared" si="13"/>
        <v>-683.22213792</v>
      </c>
      <c r="O38" s="25">
        <f>SUM(B38:N38)</f>
        <v>-24228.736526610002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3507</v>
      </c>
      <c r="L40" s="54">
        <v>5193.59</v>
      </c>
      <c r="M40" s="54">
        <v>2338.05</v>
      </c>
      <c r="N40" s="54">
        <v>0</v>
      </c>
      <c r="O40" s="56">
        <f>SUM(B40:N40)</f>
        <v>47255.65000000001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-81848</v>
      </c>
      <c r="C42" s="25">
        <f aca="true" t="shared" si="15" ref="C42:N42">+C43+C46+C58+C59</f>
        <v>-85736</v>
      </c>
      <c r="D42" s="25">
        <f t="shared" si="15"/>
        <v>-57280</v>
      </c>
      <c r="E42" s="25">
        <f t="shared" si="15"/>
        <v>-8788</v>
      </c>
      <c r="F42" s="25">
        <f t="shared" si="15"/>
        <v>-49956</v>
      </c>
      <c r="G42" s="25">
        <f t="shared" si="15"/>
        <v>-88968</v>
      </c>
      <c r="H42" s="25">
        <f t="shared" si="15"/>
        <v>-81200</v>
      </c>
      <c r="I42" s="25">
        <f>+I43+I46+I58+I59</f>
        <v>-25872</v>
      </c>
      <c r="J42" s="25">
        <f>+J43+J46+J58+J59</f>
        <v>-50680</v>
      </c>
      <c r="K42" s="25">
        <f>+K43+K46+K58+K59</f>
        <v>-65156</v>
      </c>
      <c r="L42" s="25">
        <f>+L43+L46+L58+L59</f>
        <v>-50508</v>
      </c>
      <c r="M42" s="25">
        <f t="shared" si="15"/>
        <v>-34880</v>
      </c>
      <c r="N42" s="25">
        <f t="shared" si="15"/>
        <v>-22864</v>
      </c>
      <c r="O42" s="25">
        <f>+O43+O46+O58+O59</f>
        <v>-703736</v>
      </c>
    </row>
    <row r="43" spans="1:15" ht="18.75" customHeight="1">
      <c r="A43" s="17" t="s">
        <v>55</v>
      </c>
      <c r="B43" s="26">
        <f>B44+B45</f>
        <v>-81848</v>
      </c>
      <c r="C43" s="26">
        <f>C44+C45</f>
        <v>-85736</v>
      </c>
      <c r="D43" s="26">
        <f>D44+D45</f>
        <v>-56780</v>
      </c>
      <c r="E43" s="26">
        <f>E44+E45</f>
        <v>-8288</v>
      </c>
      <c r="F43" s="26">
        <f aca="true" t="shared" si="16" ref="F43:N43">F44+F45</f>
        <v>-49456</v>
      </c>
      <c r="G43" s="26">
        <f t="shared" si="16"/>
        <v>-88468</v>
      </c>
      <c r="H43" s="26">
        <f t="shared" si="16"/>
        <v>-80700</v>
      </c>
      <c r="I43" s="26">
        <f>I44+I45</f>
        <v>-23872</v>
      </c>
      <c r="J43" s="26">
        <f>J44+J45</f>
        <v>-50680</v>
      </c>
      <c r="K43" s="26">
        <f>K44+K45</f>
        <v>-65156</v>
      </c>
      <c r="L43" s="26">
        <f>L44+L45</f>
        <v>-50508</v>
      </c>
      <c r="M43" s="26">
        <f t="shared" si="16"/>
        <v>-34880</v>
      </c>
      <c r="N43" s="26">
        <f t="shared" si="16"/>
        <v>-22864</v>
      </c>
      <c r="O43" s="25">
        <f aca="true" t="shared" si="17" ref="O43:O59">SUM(B43:N43)</f>
        <v>-699236</v>
      </c>
    </row>
    <row r="44" spans="1:26" ht="18.75" customHeight="1">
      <c r="A44" s="13" t="s">
        <v>56</v>
      </c>
      <c r="B44" s="20">
        <f>ROUND(-B9*$D$3,2)</f>
        <v>-81848</v>
      </c>
      <c r="C44" s="20">
        <f>ROUND(-C9*$D$3,2)</f>
        <v>-85736</v>
      </c>
      <c r="D44" s="20">
        <f>ROUND(-D9*$D$3,2)</f>
        <v>-56780</v>
      </c>
      <c r="E44" s="20">
        <f>ROUND(-E9*$D$3,2)</f>
        <v>-8288</v>
      </c>
      <c r="F44" s="20">
        <f aca="true" t="shared" si="18" ref="F44:N44">ROUND(-F9*$D$3,2)</f>
        <v>-49456</v>
      </c>
      <c r="G44" s="20">
        <f t="shared" si="18"/>
        <v>-88468</v>
      </c>
      <c r="H44" s="20">
        <f t="shared" si="18"/>
        <v>-80700</v>
      </c>
      <c r="I44" s="20">
        <f>ROUND(-I9*$D$3,2)</f>
        <v>-23872</v>
      </c>
      <c r="J44" s="20">
        <f>ROUND(-J9*$D$3,2)</f>
        <v>-50680</v>
      </c>
      <c r="K44" s="20">
        <f>ROUND(-K9*$D$3,2)</f>
        <v>-65156</v>
      </c>
      <c r="L44" s="20">
        <f>ROUND(-L9*$D$3,2)</f>
        <v>-50508</v>
      </c>
      <c r="M44" s="20">
        <f t="shared" si="18"/>
        <v>-34880</v>
      </c>
      <c r="N44" s="20">
        <f t="shared" si="18"/>
        <v>-22864</v>
      </c>
      <c r="O44" s="46">
        <f t="shared" si="17"/>
        <v>-699236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-500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-2000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-500</v>
      </c>
      <c r="F49" s="24">
        <v>-500</v>
      </c>
      <c r="G49" s="24">
        <v>-500</v>
      </c>
      <c r="H49" s="24">
        <v>-500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1018829.1068649602</v>
      </c>
      <c r="C61" s="29">
        <f t="shared" si="21"/>
        <v>781908.1130115</v>
      </c>
      <c r="D61" s="29">
        <f t="shared" si="21"/>
        <v>687361.4065573001</v>
      </c>
      <c r="E61" s="29">
        <f t="shared" si="21"/>
        <v>154705.020048</v>
      </c>
      <c r="F61" s="29">
        <f t="shared" si="21"/>
        <v>690253.4557558501</v>
      </c>
      <c r="G61" s="29">
        <f t="shared" si="21"/>
        <v>846718.2552000001</v>
      </c>
      <c r="H61" s="29">
        <f t="shared" si="21"/>
        <v>695157.0277999999</v>
      </c>
      <c r="I61" s="29">
        <f t="shared" si="21"/>
        <v>203841.2395806</v>
      </c>
      <c r="J61" s="29">
        <f>+J36+J42</f>
        <v>834979.2037506</v>
      </c>
      <c r="K61" s="29">
        <f>+K36+K42</f>
        <v>697300.2237298</v>
      </c>
      <c r="L61" s="29">
        <f>+L36+L42</f>
        <v>813642.9162944</v>
      </c>
      <c r="M61" s="29">
        <f t="shared" si="21"/>
        <v>410981.4338182999</v>
      </c>
      <c r="N61" s="29">
        <f t="shared" si="21"/>
        <v>211801.26526208</v>
      </c>
      <c r="O61" s="29">
        <f>SUM(B61:N61)</f>
        <v>8047478.667673389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1018829.1</v>
      </c>
      <c r="C64" s="36">
        <f aca="true" t="shared" si="22" ref="C64:N64">SUM(C65:C78)</f>
        <v>781908.1100000001</v>
      </c>
      <c r="D64" s="36">
        <f t="shared" si="22"/>
        <v>687361.41</v>
      </c>
      <c r="E64" s="36">
        <f t="shared" si="22"/>
        <v>154705.02</v>
      </c>
      <c r="F64" s="36">
        <f t="shared" si="22"/>
        <v>690253.46</v>
      </c>
      <c r="G64" s="36">
        <f t="shared" si="22"/>
        <v>846718.25</v>
      </c>
      <c r="H64" s="36">
        <f t="shared" si="22"/>
        <v>695157.03</v>
      </c>
      <c r="I64" s="36">
        <f t="shared" si="22"/>
        <v>203841.23</v>
      </c>
      <c r="J64" s="36">
        <f t="shared" si="22"/>
        <v>834979.21</v>
      </c>
      <c r="K64" s="36">
        <f t="shared" si="22"/>
        <v>697300.22</v>
      </c>
      <c r="L64" s="36">
        <f t="shared" si="22"/>
        <v>813642.92</v>
      </c>
      <c r="M64" s="36">
        <f t="shared" si="22"/>
        <v>410981.44</v>
      </c>
      <c r="N64" s="36">
        <f t="shared" si="22"/>
        <v>211801.27</v>
      </c>
      <c r="O64" s="29">
        <f>SUM(O65:O78)</f>
        <v>8047478.67</v>
      </c>
    </row>
    <row r="65" spans="1:16" ht="18.75" customHeight="1">
      <c r="A65" s="17" t="s">
        <v>70</v>
      </c>
      <c r="B65" s="36">
        <v>202294.26</v>
      </c>
      <c r="C65" s="36">
        <v>226003.81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428298.07</v>
      </c>
      <c r="P65"/>
    </row>
    <row r="66" spans="1:16" ht="18.75" customHeight="1">
      <c r="A66" s="17" t="s">
        <v>71</v>
      </c>
      <c r="B66" s="36">
        <v>816534.84</v>
      </c>
      <c r="C66" s="36">
        <v>555904.3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1372439.1400000001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687361.41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687361.41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154705.02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154705.02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690253.46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690253.46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846718.25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846718.25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695157.03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695157.03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203841.23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203841.23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834979.21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834979.21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697300.22</v>
      </c>
      <c r="L74" s="35">
        <v>0</v>
      </c>
      <c r="M74" s="35">
        <v>0</v>
      </c>
      <c r="N74" s="35">
        <v>0</v>
      </c>
      <c r="O74" s="29">
        <f t="shared" si="23"/>
        <v>697300.22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813642.92</v>
      </c>
      <c r="M75" s="35">
        <v>0</v>
      </c>
      <c r="N75" s="61">
        <v>0</v>
      </c>
      <c r="O75" s="26">
        <f t="shared" si="23"/>
        <v>813642.92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410981.44</v>
      </c>
      <c r="N76" s="35">
        <v>0</v>
      </c>
      <c r="O76" s="29">
        <f t="shared" si="23"/>
        <v>410981.44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211801.27</v>
      </c>
      <c r="O77" s="26">
        <f t="shared" si="23"/>
        <v>211801.27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2.334280235488356</v>
      </c>
      <c r="C82" s="44">
        <v>2.502851294018669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2.0466686856580076</v>
      </c>
      <c r="C83" s="44">
        <v>2.0974985307536937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1.868147753143362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2.772477870917416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2.1813360246240796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1.7297429790520895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2.0911683265778804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2.1387972363956314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2.0542650408998355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2.4117667253382735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2.3109508630697624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2.902449995538904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2.5146838258651063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2018-04-10T13:49:35Z</dcterms:modified>
  <cp:category/>
  <cp:version/>
  <cp:contentType/>
  <cp:contentStatus/>
</cp:coreProperties>
</file>