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<sst xmlns="http://schemas.openxmlformats.org/spreadsheetml/2006/main" count="112" uniqueCount="110">
  <si>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</si>
  <si>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</si>
  <si>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</si>
  <si>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</si>
  <si>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</si>
  <si>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</si>
  <si>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</si>
  <si>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</si>
  <si>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</si>
  <si>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</si>
  <si>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</si>
  <si>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</si>
  <si>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</si>
  <si>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</si>
  <si>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</si>
  <si>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</si>
  <si>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</si>
  <si>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</si>
  <si>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</si>
  <si>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</si>
  <si>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</si>
  <si>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</si>
  <si>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</si>
  <si>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</si>
  <si>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</si>
  <si>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</si>
  <si>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</si>
  <si>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</si>
  <si>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</si>
  <si>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</si>
  <si>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</si>
  <si>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</si>
  <si>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</si>
  <si>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</si>
  <si>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</si>
  <si>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</si>
  <si>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</si>
  <si>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</si>
  <si>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</si>
  <si>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</si>
  <si>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</si>
  <si>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</si>
  <si>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</si>
  <si>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</si>
  <si>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</si>
  <si>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</si>
  <si>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</si>
  <si>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</si>
  <si>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</si>
  <si>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</si>
  <si>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</si>
  <si>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</si>
  <si>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</si>
  <si>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</si>
  <si>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</si>
  <si>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</si>
  <si>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</si>
  <si>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</si>
  <si>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</si>
  <si>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</si>
  <si>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</si>
  <si>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</si>
  <si>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</si>
  <si>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</si>
  <si>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</si>
  <si>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</si>
  <si>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</si>
  <si>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</si>
  <si>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</si>
  <si>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</si>
  <si>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</si>
  <si>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</si>
  <si>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</si>
  <si>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</si>
  <si>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</si>
  <si>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</si>
  <si>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</si>
  <si>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</si>
  <si>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</si>
  <si>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</si>
  <si>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</si>
  <si>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</si>
  <si>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</si>
  <si>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</si>
  <si>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</si>
  <si>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</si>
  <si>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</si>
  <si>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</si>
  <si>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</si>
  <si>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</si>
  <si>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</si>
  <si>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</si>
  <si>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</si>
  <si>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</si>
  <si>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</si>
  <si>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</si>
  <si>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</si>
  <si>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</si>
  <si>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</si>
  <si>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</si>
  <si>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</si>
  <si>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</si>
  <si>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</si>
  <si>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</si>
  <si>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</si>
  <si>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</si>
  <si>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</si>
  <si>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</si>
  <si>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</si>
  <si>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01/04/18 - VENCIMENTO 06/04/18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</si>
</sst>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205983</v>
      </c>
      <c r="C7" s="10">
        <f>C8+C20+C24</f>
        <v>134743</v>
      </c>
      <c r="D7" s="10">
        <f>D8+D20+D24</f>
        <v>165410</v>
      </c>
      <c r="E7" s="10">
        <f>E8+E20+E24</f>
        <v>22391</v>
      </c>
      <c r="F7" s="10">
        <f aca="true" t="shared" si="0" ref="F7:N7">F8+F20+F24</f>
        <v>137120</v>
      </c>
      <c r="G7" s="10">
        <f t="shared" si="0"/>
        <v>192267</v>
      </c>
      <c r="H7" s="10">
        <f>H8+H20+H24</f>
        <v>129469</v>
      </c>
      <c r="I7" s="10">
        <f>I8+I20+I24</f>
        <v>32795</v>
      </c>
      <c r="J7" s="10">
        <f>J8+J20+J24</f>
        <v>184872</v>
      </c>
      <c r="K7" s="10">
        <f>K8+K20+K24</f>
        <v>133864</v>
      </c>
      <c r="L7" s="10">
        <f>L8+L20+L24</f>
        <v>172873</v>
      </c>
      <c r="M7" s="10">
        <f t="shared" si="0"/>
        <v>52552</v>
      </c>
      <c r="N7" s="10">
        <f t="shared" si="0"/>
        <v>29670</v>
      </c>
      <c r="O7" s="10">
        <f>+O8+O20+O24</f>
        <v>1594009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93113</v>
      </c>
      <c r="C8" s="12">
        <f>+C9+C12+C16</f>
        <v>63774</v>
      </c>
      <c r="D8" s="12">
        <f>+D9+D12+D16</f>
        <v>80637</v>
      </c>
      <c r="E8" s="12">
        <f>+E9+E12+E16</f>
        <v>9993</v>
      </c>
      <c r="F8" s="12">
        <f aca="true" t="shared" si="1" ref="F8:N8">+F9+F12+F16</f>
        <v>63482</v>
      </c>
      <c r="G8" s="12">
        <f t="shared" si="1"/>
        <v>91057</v>
      </c>
      <c r="H8" s="12">
        <f>+H9+H12+H16</f>
        <v>61580</v>
      </c>
      <c r="I8" s="12">
        <f>+I9+I12+I16</f>
        <v>15733</v>
      </c>
      <c r="J8" s="12">
        <f>+J9+J12+J16</f>
        <v>88416</v>
      </c>
      <c r="K8" s="12">
        <f>+K9+K12+K16</f>
        <v>64828</v>
      </c>
      <c r="L8" s="12">
        <f>+L9+L12+L16</f>
        <v>79567</v>
      </c>
      <c r="M8" s="12">
        <f t="shared" si="1"/>
        <v>27199</v>
      </c>
      <c r="N8" s="12">
        <f t="shared" si="1"/>
        <v>16136</v>
      </c>
      <c r="O8" s="12">
        <f>SUM(B8:N8)</f>
        <v>755515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15017</v>
      </c>
      <c r="C9" s="14">
        <v>13251</v>
      </c>
      <c r="D9" s="14">
        <v>11277</v>
      </c>
      <c r="E9" s="14">
        <v>1245</v>
      </c>
      <c r="F9" s="14">
        <v>9520</v>
      </c>
      <c r="G9" s="14">
        <v>15147</v>
      </c>
      <c r="H9" s="14">
        <v>12581</v>
      </c>
      <c r="I9" s="14">
        <v>3156</v>
      </c>
      <c r="J9" s="14">
        <v>9999</v>
      </c>
      <c r="K9" s="14">
        <v>11788</v>
      </c>
      <c r="L9" s="14">
        <v>10255</v>
      </c>
      <c r="M9" s="14">
        <v>4573</v>
      </c>
      <c r="N9" s="14">
        <v>2364</v>
      </c>
      <c r="O9" s="12">
        <f aca="true" t="shared" si="2" ref="O9:O19">SUM(B9:N9)</f>
        <v>120173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15017</v>
      </c>
      <c r="C10" s="14">
        <f>+C9-C11</f>
        <v>13251</v>
      </c>
      <c r="D10" s="14">
        <f>+D9-D11</f>
        <v>11277</v>
      </c>
      <c r="E10" s="14">
        <f>+E9-E11</f>
        <v>1245</v>
      </c>
      <c r="F10" s="14">
        <f aca="true" t="shared" si="3" ref="F10:N10">+F9-F11</f>
        <v>9520</v>
      </c>
      <c r="G10" s="14">
        <f t="shared" si="3"/>
        <v>15147</v>
      </c>
      <c r="H10" s="14">
        <f>+H9-H11</f>
        <v>12581</v>
      </c>
      <c r="I10" s="14">
        <f>+I9-I11</f>
        <v>3156</v>
      </c>
      <c r="J10" s="14">
        <f>+J9-J11</f>
        <v>9999</v>
      </c>
      <c r="K10" s="14">
        <f>+K9-K11</f>
        <v>11788</v>
      </c>
      <c r="L10" s="14">
        <f>+L9-L11</f>
        <v>10255</v>
      </c>
      <c r="M10" s="14">
        <f t="shared" si="3"/>
        <v>4573</v>
      </c>
      <c r="N10" s="14">
        <f t="shared" si="3"/>
        <v>2364</v>
      </c>
      <c r="O10" s="12">
        <f t="shared" si="2"/>
        <v>120173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72910</v>
      </c>
      <c r="C12" s="14">
        <f>C13+C14+C15</f>
        <v>47240</v>
      </c>
      <c r="D12" s="14">
        <f>D13+D14+D15</f>
        <v>65417</v>
      </c>
      <c r="E12" s="14">
        <f>E13+E14+E15</f>
        <v>8154</v>
      </c>
      <c r="F12" s="14">
        <f aca="true" t="shared" si="4" ref="F12:N12">F13+F14+F15</f>
        <v>50498</v>
      </c>
      <c r="G12" s="14">
        <f t="shared" si="4"/>
        <v>70700</v>
      </c>
      <c r="H12" s="14">
        <f>H13+H14+H15</f>
        <v>45991</v>
      </c>
      <c r="I12" s="14">
        <f>I13+I14+I15</f>
        <v>11810</v>
      </c>
      <c r="J12" s="14">
        <f>J13+J14+J15</f>
        <v>72964</v>
      </c>
      <c r="K12" s="14">
        <f>K13+K14+K15</f>
        <v>49411</v>
      </c>
      <c r="L12" s="14">
        <f>L13+L14+L15</f>
        <v>64156</v>
      </c>
      <c r="M12" s="14">
        <f t="shared" si="4"/>
        <v>21291</v>
      </c>
      <c r="N12" s="14">
        <f t="shared" si="4"/>
        <v>13110</v>
      </c>
      <c r="O12" s="12">
        <f t="shared" si="2"/>
        <v>593652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34284</v>
      </c>
      <c r="C13" s="14">
        <v>22957</v>
      </c>
      <c r="D13" s="14">
        <v>30484</v>
      </c>
      <c r="E13" s="14">
        <v>3800</v>
      </c>
      <c r="F13" s="14">
        <v>23822</v>
      </c>
      <c r="G13" s="14">
        <v>33432</v>
      </c>
      <c r="H13" s="14">
        <v>22255</v>
      </c>
      <c r="I13" s="14">
        <v>5749</v>
      </c>
      <c r="J13" s="14">
        <v>35149</v>
      </c>
      <c r="K13" s="14">
        <v>22550</v>
      </c>
      <c r="L13" s="14">
        <v>28376</v>
      </c>
      <c r="M13" s="14">
        <v>8931</v>
      </c>
      <c r="N13" s="14">
        <v>5348</v>
      </c>
      <c r="O13" s="12">
        <f t="shared" si="2"/>
        <v>277137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37595</v>
      </c>
      <c r="C14" s="14">
        <v>23240</v>
      </c>
      <c r="D14" s="14">
        <v>34106</v>
      </c>
      <c r="E14" s="14">
        <v>4202</v>
      </c>
      <c r="F14" s="14">
        <v>25788</v>
      </c>
      <c r="G14" s="14">
        <v>35591</v>
      </c>
      <c r="H14" s="14">
        <v>22896</v>
      </c>
      <c r="I14" s="14">
        <v>5855</v>
      </c>
      <c r="J14" s="14">
        <v>36976</v>
      </c>
      <c r="K14" s="14">
        <v>26086</v>
      </c>
      <c r="L14" s="14">
        <v>34985</v>
      </c>
      <c r="M14" s="14">
        <v>12038</v>
      </c>
      <c r="N14" s="14">
        <v>7587</v>
      </c>
      <c r="O14" s="12">
        <f t="shared" si="2"/>
        <v>306945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1031</v>
      </c>
      <c r="C15" s="14">
        <v>1043</v>
      </c>
      <c r="D15" s="14">
        <v>827</v>
      </c>
      <c r="E15" s="14">
        <v>152</v>
      </c>
      <c r="F15" s="14">
        <v>888</v>
      </c>
      <c r="G15" s="14">
        <v>1677</v>
      </c>
      <c r="H15" s="14">
        <v>840</v>
      </c>
      <c r="I15" s="14">
        <v>206</v>
      </c>
      <c r="J15" s="14">
        <v>839</v>
      </c>
      <c r="K15" s="14">
        <v>775</v>
      </c>
      <c r="L15" s="14">
        <v>795</v>
      </c>
      <c r="M15" s="14">
        <v>322</v>
      </c>
      <c r="N15" s="14">
        <v>175</v>
      </c>
      <c r="O15" s="12">
        <f t="shared" si="2"/>
        <v>9570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5186</v>
      </c>
      <c r="C16" s="14">
        <f>C17+C18+C19</f>
        <v>3283</v>
      </c>
      <c r="D16" s="14">
        <f>D17+D18+D19</f>
        <v>3943</v>
      </c>
      <c r="E16" s="14">
        <f>E17+E18+E19</f>
        <v>594</v>
      </c>
      <c r="F16" s="14">
        <f aca="true" t="shared" si="5" ref="F16:N16">F17+F18+F19</f>
        <v>3464</v>
      </c>
      <c r="G16" s="14">
        <f t="shared" si="5"/>
        <v>5210</v>
      </c>
      <c r="H16" s="14">
        <f>H17+H18+H19</f>
        <v>3008</v>
      </c>
      <c r="I16" s="14">
        <f>I17+I18+I19</f>
        <v>767</v>
      </c>
      <c r="J16" s="14">
        <f>J17+J18+J19</f>
        <v>5453</v>
      </c>
      <c r="K16" s="14">
        <f>K17+K18+K19</f>
        <v>3629</v>
      </c>
      <c r="L16" s="14">
        <f>L17+L18+L19</f>
        <v>5156</v>
      </c>
      <c r="M16" s="14">
        <f t="shared" si="5"/>
        <v>1335</v>
      </c>
      <c r="N16" s="14">
        <f t="shared" si="5"/>
        <v>662</v>
      </c>
      <c r="O16" s="12">
        <f t="shared" si="2"/>
        <v>41690</v>
      </c>
    </row>
    <row r="17" spans="1:26" ht="18.75" customHeight="1">
      <c r="A17" s="15" t="s">
        <v>16</v>
      </c>
      <c r="B17" s="14">
        <v>5138</v>
      </c>
      <c r="C17" s="14">
        <v>3253</v>
      </c>
      <c r="D17" s="14">
        <v>3913</v>
      </c>
      <c r="E17" s="14">
        <v>587</v>
      </c>
      <c r="F17" s="14">
        <v>3435</v>
      </c>
      <c r="G17" s="14">
        <v>5161</v>
      </c>
      <c r="H17" s="14">
        <v>2993</v>
      </c>
      <c r="I17" s="14">
        <v>764</v>
      </c>
      <c r="J17" s="14">
        <v>5417</v>
      </c>
      <c r="K17" s="14">
        <v>3584</v>
      </c>
      <c r="L17" s="14">
        <v>5104</v>
      </c>
      <c r="M17" s="14">
        <v>1326</v>
      </c>
      <c r="N17" s="14">
        <v>648</v>
      </c>
      <c r="O17" s="12">
        <f t="shared" si="2"/>
        <v>41323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43</v>
      </c>
      <c r="C18" s="14">
        <v>18</v>
      </c>
      <c r="D18" s="14">
        <v>26</v>
      </c>
      <c r="E18" s="14">
        <v>4</v>
      </c>
      <c r="F18" s="14">
        <v>25</v>
      </c>
      <c r="G18" s="14">
        <v>45</v>
      </c>
      <c r="H18" s="14">
        <v>15</v>
      </c>
      <c r="I18" s="14">
        <v>3</v>
      </c>
      <c r="J18" s="14">
        <v>33</v>
      </c>
      <c r="K18" s="14">
        <v>41</v>
      </c>
      <c r="L18" s="14">
        <v>52</v>
      </c>
      <c r="M18" s="14">
        <v>8</v>
      </c>
      <c r="N18" s="14">
        <v>10</v>
      </c>
      <c r="O18" s="12">
        <f t="shared" si="2"/>
        <v>323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12</v>
      </c>
      <c r="D19" s="14">
        <v>4</v>
      </c>
      <c r="E19" s="14">
        <v>3</v>
      </c>
      <c r="F19" s="14">
        <v>4</v>
      </c>
      <c r="G19" s="14">
        <v>4</v>
      </c>
      <c r="H19" s="14">
        <v>0</v>
      </c>
      <c r="I19" s="14">
        <v>0</v>
      </c>
      <c r="J19" s="14">
        <v>3</v>
      </c>
      <c r="K19" s="14">
        <v>4</v>
      </c>
      <c r="L19" s="14">
        <v>0</v>
      </c>
      <c r="M19" s="14">
        <v>1</v>
      </c>
      <c r="N19" s="14">
        <v>4</v>
      </c>
      <c r="O19" s="12">
        <f t="shared" si="2"/>
        <v>44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53320</v>
      </c>
      <c r="C20" s="18">
        <f>C21+C22+C23</f>
        <v>30213</v>
      </c>
      <c r="D20" s="18">
        <f>D21+D22+D23</f>
        <v>37252</v>
      </c>
      <c r="E20" s="18">
        <f>E21+E22+E23</f>
        <v>5113</v>
      </c>
      <c r="F20" s="18">
        <f aca="true" t="shared" si="6" ref="F20:N20">F21+F22+F23</f>
        <v>31271</v>
      </c>
      <c r="G20" s="18">
        <f t="shared" si="6"/>
        <v>41665</v>
      </c>
      <c r="H20" s="18">
        <f>H21+H22+H23</f>
        <v>30222</v>
      </c>
      <c r="I20" s="18">
        <f>I21+I22+I23</f>
        <v>7610</v>
      </c>
      <c r="J20" s="18">
        <f>J21+J22+J23</f>
        <v>50646</v>
      </c>
      <c r="K20" s="18">
        <f>K21+K22+K23</f>
        <v>31579</v>
      </c>
      <c r="L20" s="18">
        <f>L21+L22+L23</f>
        <v>52745</v>
      </c>
      <c r="M20" s="18">
        <f t="shared" si="6"/>
        <v>14601</v>
      </c>
      <c r="N20" s="18">
        <f t="shared" si="6"/>
        <v>8039</v>
      </c>
      <c r="O20" s="12">
        <f aca="true" t="shared" si="7" ref="O20:O26">SUM(B20:N20)</f>
        <v>394276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28568</v>
      </c>
      <c r="C21" s="14">
        <v>17273</v>
      </c>
      <c r="D21" s="14">
        <v>18762</v>
      </c>
      <c r="E21" s="14">
        <v>2701</v>
      </c>
      <c r="F21" s="14">
        <v>16914</v>
      </c>
      <c r="G21" s="14">
        <v>22178</v>
      </c>
      <c r="H21" s="14">
        <v>17031</v>
      </c>
      <c r="I21" s="14">
        <v>4350</v>
      </c>
      <c r="J21" s="14">
        <v>27805</v>
      </c>
      <c r="K21" s="14">
        <v>16755</v>
      </c>
      <c r="L21" s="14">
        <v>26535</v>
      </c>
      <c r="M21" s="14">
        <v>7407</v>
      </c>
      <c r="N21" s="14">
        <v>3984</v>
      </c>
      <c r="O21" s="12">
        <f t="shared" si="7"/>
        <v>210263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24215</v>
      </c>
      <c r="C22" s="14">
        <v>12506</v>
      </c>
      <c r="D22" s="14">
        <v>18129</v>
      </c>
      <c r="E22" s="14">
        <v>2344</v>
      </c>
      <c r="F22" s="14">
        <v>13979</v>
      </c>
      <c r="G22" s="14">
        <v>18898</v>
      </c>
      <c r="H22" s="14">
        <v>12869</v>
      </c>
      <c r="I22" s="14">
        <v>3161</v>
      </c>
      <c r="J22" s="14">
        <v>22411</v>
      </c>
      <c r="K22" s="14">
        <v>14490</v>
      </c>
      <c r="L22" s="14">
        <v>25763</v>
      </c>
      <c r="M22" s="14">
        <v>7055</v>
      </c>
      <c r="N22" s="14">
        <v>3985</v>
      </c>
      <c r="O22" s="12">
        <f t="shared" si="7"/>
        <v>179805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537</v>
      </c>
      <c r="C23" s="14">
        <v>434</v>
      </c>
      <c r="D23" s="14">
        <v>361</v>
      </c>
      <c r="E23" s="14">
        <v>68</v>
      </c>
      <c r="F23" s="14">
        <v>378</v>
      </c>
      <c r="G23" s="14">
        <v>589</v>
      </c>
      <c r="H23" s="14">
        <v>322</v>
      </c>
      <c r="I23" s="14">
        <v>99</v>
      </c>
      <c r="J23" s="14">
        <v>430</v>
      </c>
      <c r="K23" s="14">
        <v>334</v>
      </c>
      <c r="L23" s="14">
        <v>447</v>
      </c>
      <c r="M23" s="14">
        <v>139</v>
      </c>
      <c r="N23" s="14">
        <v>70</v>
      </c>
      <c r="O23" s="12">
        <f t="shared" si="7"/>
        <v>4208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59550</v>
      </c>
      <c r="C24" s="14">
        <f>C25+C26</f>
        <v>40756</v>
      </c>
      <c r="D24" s="14">
        <f>D25+D26</f>
        <v>47521</v>
      </c>
      <c r="E24" s="14">
        <f>E25+E26</f>
        <v>7285</v>
      </c>
      <c r="F24" s="14">
        <f aca="true" t="shared" si="8" ref="F24:N24">F25+F26</f>
        <v>42367</v>
      </c>
      <c r="G24" s="14">
        <f t="shared" si="8"/>
        <v>59545</v>
      </c>
      <c r="H24" s="14">
        <f>H25+H26</f>
        <v>37667</v>
      </c>
      <c r="I24" s="14">
        <f>I25+I26</f>
        <v>9452</v>
      </c>
      <c r="J24" s="14">
        <f>J25+J26</f>
        <v>45810</v>
      </c>
      <c r="K24" s="14">
        <f>K25+K26</f>
        <v>37457</v>
      </c>
      <c r="L24" s="14">
        <f>L25+L26</f>
        <v>40561</v>
      </c>
      <c r="M24" s="14">
        <f t="shared" si="8"/>
        <v>10752</v>
      </c>
      <c r="N24" s="14">
        <f t="shared" si="8"/>
        <v>5495</v>
      </c>
      <c r="O24" s="12">
        <f t="shared" si="7"/>
        <v>444218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36638</v>
      </c>
      <c r="C25" s="14">
        <v>27754</v>
      </c>
      <c r="D25" s="14">
        <v>32015</v>
      </c>
      <c r="E25" s="14">
        <v>5268</v>
      </c>
      <c r="F25" s="14">
        <v>29417</v>
      </c>
      <c r="G25" s="14">
        <v>42287</v>
      </c>
      <c r="H25" s="14">
        <v>27191</v>
      </c>
      <c r="I25" s="14">
        <v>7129</v>
      </c>
      <c r="J25" s="14">
        <v>28448</v>
      </c>
      <c r="K25" s="14">
        <v>26206</v>
      </c>
      <c r="L25" s="14">
        <v>26065</v>
      </c>
      <c r="M25" s="14">
        <v>7064</v>
      </c>
      <c r="N25" s="14">
        <v>3331</v>
      </c>
      <c r="O25" s="12">
        <f t="shared" si="7"/>
        <v>298813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22912</v>
      </c>
      <c r="C26" s="14">
        <v>13002</v>
      </c>
      <c r="D26" s="14">
        <v>15506</v>
      </c>
      <c r="E26" s="14">
        <v>2017</v>
      </c>
      <c r="F26" s="14">
        <v>12950</v>
      </c>
      <c r="G26" s="14">
        <v>17258</v>
      </c>
      <c r="H26" s="14">
        <v>10476</v>
      </c>
      <c r="I26" s="14">
        <v>2323</v>
      </c>
      <c r="J26" s="14">
        <v>17362</v>
      </c>
      <c r="K26" s="14">
        <v>11251</v>
      </c>
      <c r="L26" s="14">
        <v>14496</v>
      </c>
      <c r="M26" s="14">
        <v>3688</v>
      </c>
      <c r="N26" s="14">
        <v>2164</v>
      </c>
      <c r="O26" s="12">
        <f t="shared" si="7"/>
        <v>145405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438647.75596718007</v>
      </c>
      <c r="C36" s="60">
        <f aca="true" t="shared" si="11" ref="C36:N36">C37+C38+C39+C40</f>
        <v>302113.60316150007</v>
      </c>
      <c r="D36" s="60">
        <f t="shared" si="11"/>
        <v>320448.93477050005</v>
      </c>
      <c r="E36" s="60">
        <f t="shared" si="11"/>
        <v>62479.4384944</v>
      </c>
      <c r="F36" s="60">
        <f t="shared" si="11"/>
        <v>303226.623896</v>
      </c>
      <c r="G36" s="60">
        <f t="shared" si="11"/>
        <v>338375.9415999999</v>
      </c>
      <c r="H36" s="60">
        <f t="shared" si="11"/>
        <v>275705.7519</v>
      </c>
      <c r="I36" s="60">
        <f>I37+I38+I39+I40</f>
        <v>70596.743059</v>
      </c>
      <c r="J36" s="60">
        <f>J37+J38+J39+J40</f>
        <v>388134.50908959995</v>
      </c>
      <c r="K36" s="60">
        <f>K37+K38+K39+K40</f>
        <v>327573.1115352</v>
      </c>
      <c r="L36" s="60">
        <f>L37+L38+L39+L40</f>
        <v>406086.53686048003</v>
      </c>
      <c r="M36" s="60">
        <f t="shared" si="11"/>
        <v>155701.60490936</v>
      </c>
      <c r="N36" s="60">
        <f t="shared" si="11"/>
        <v>75101.0938752</v>
      </c>
      <c r="O36" s="60">
        <f>O37+O38+O39+O40</f>
        <v>3464191.6491184193</v>
      </c>
    </row>
    <row r="37" spans="1:15" ht="18.75" customHeight="1">
      <c r="A37" s="57" t="s">
        <v>50</v>
      </c>
      <c r="B37" s="54">
        <f aca="true" t="shared" si="12" ref="B37:N37">B29*B7</f>
        <v>432008.14590000006</v>
      </c>
      <c r="C37" s="54">
        <f t="shared" si="12"/>
        <v>296488.49720000004</v>
      </c>
      <c r="D37" s="54">
        <f t="shared" si="12"/>
        <v>309018.962</v>
      </c>
      <c r="E37" s="54">
        <f t="shared" si="12"/>
        <v>61973.809799999995</v>
      </c>
      <c r="F37" s="54">
        <f t="shared" si="12"/>
        <v>299099.85599999997</v>
      </c>
      <c r="G37" s="54">
        <f t="shared" si="12"/>
        <v>332602.6833</v>
      </c>
      <c r="H37" s="54">
        <f t="shared" si="12"/>
        <v>270680.8383</v>
      </c>
      <c r="I37" s="54">
        <f>I29*I7</f>
        <v>70125.5485</v>
      </c>
      <c r="J37" s="54">
        <f>J29*J7</f>
        <v>379727.088</v>
      </c>
      <c r="K37" s="54">
        <f>K29*K7</f>
        <v>322799.6496</v>
      </c>
      <c r="L37" s="54">
        <f>L29*L7</f>
        <v>399371.2046</v>
      </c>
      <c r="M37" s="54">
        <f t="shared" si="12"/>
        <v>152479.628</v>
      </c>
      <c r="N37" s="54">
        <f t="shared" si="12"/>
        <v>74599.281</v>
      </c>
      <c r="O37" s="56">
        <f>SUM(B37:N37)</f>
        <v>3400975.1921999995</v>
      </c>
    </row>
    <row r="38" spans="1:15" ht="18.75" customHeight="1">
      <c r="A38" s="57" t="s">
        <v>51</v>
      </c>
      <c r="B38" s="54">
        <f aca="true" t="shared" si="13" ref="B38:N38">B30*B7</f>
        <v>-1275.96993282</v>
      </c>
      <c r="C38" s="54">
        <f t="shared" si="13"/>
        <v>-790.8740385</v>
      </c>
      <c r="D38" s="54">
        <f t="shared" si="13"/>
        <v>-918.0172295</v>
      </c>
      <c r="E38" s="54">
        <f t="shared" si="13"/>
        <v>-140.6513056</v>
      </c>
      <c r="F38" s="54">
        <f t="shared" si="13"/>
        <v>-871.802104</v>
      </c>
      <c r="G38" s="54">
        <f t="shared" si="13"/>
        <v>-980.5617000000001</v>
      </c>
      <c r="H38" s="54">
        <f t="shared" si="13"/>
        <v>-725.0264</v>
      </c>
      <c r="I38" s="54">
        <f>I30*I7</f>
        <v>-183.645441</v>
      </c>
      <c r="J38" s="54">
        <f>J30*J7</f>
        <v>-1051.5889104</v>
      </c>
      <c r="K38" s="54">
        <f>K30*K7</f>
        <v>-852.1380648</v>
      </c>
      <c r="L38" s="54">
        <f>L30*L7</f>
        <v>-1080.4977395199999</v>
      </c>
      <c r="M38" s="54">
        <f t="shared" si="13"/>
        <v>-387.23309064</v>
      </c>
      <c r="N38" s="54">
        <f t="shared" si="13"/>
        <v>-217.2271248</v>
      </c>
      <c r="O38" s="25">
        <f>SUM(B38:N38)</f>
        <v>-9475.23308158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5193.59</v>
      </c>
      <c r="M40" s="54">
        <v>2338.05</v>
      </c>
      <c r="N40" s="54">
        <v>0</v>
      </c>
      <c r="O40" s="56">
        <f>SUM(B40:N40)</f>
        <v>47255.65000000001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-60068</v>
      </c>
      <c r="C42" s="25">
        <f aca="true" t="shared" si="15" ref="C42:N42">+C43+C46+C58+C59</f>
        <v>-53004</v>
      </c>
      <c r="D42" s="25">
        <f t="shared" si="15"/>
        <v>-45608</v>
      </c>
      <c r="E42" s="25">
        <f t="shared" si="15"/>
        <v>-5480</v>
      </c>
      <c r="F42" s="25">
        <f t="shared" si="15"/>
        <v>-38580</v>
      </c>
      <c r="G42" s="25">
        <f t="shared" si="15"/>
        <v>-61088</v>
      </c>
      <c r="H42" s="25">
        <f t="shared" si="15"/>
        <v>-50824</v>
      </c>
      <c r="I42" s="25">
        <f>+I43+I46+I58+I59</f>
        <v>-14624</v>
      </c>
      <c r="J42" s="25">
        <f>+J43+J46+J58+J59</f>
        <v>-39996</v>
      </c>
      <c r="K42" s="25">
        <f>+K43+K46+K58+K59</f>
        <v>-47152</v>
      </c>
      <c r="L42" s="25">
        <f>+L43+L46+L58+L59</f>
        <v>-41020</v>
      </c>
      <c r="M42" s="25">
        <f t="shared" si="15"/>
        <v>-18292</v>
      </c>
      <c r="N42" s="25">
        <f t="shared" si="15"/>
        <v>-9456</v>
      </c>
      <c r="O42" s="25">
        <f>+O43+O46+O58+O59</f>
        <v>-485192</v>
      </c>
    </row>
    <row r="43" spans="1:15" ht="18.75" customHeight="1">
      <c r="A43" s="17" t="s">
        <v>55</v>
      </c>
      <c r="B43" s="26">
        <f>B44+B45</f>
        <v>-60068</v>
      </c>
      <c r="C43" s="26">
        <f>C44+C45</f>
        <v>-53004</v>
      </c>
      <c r="D43" s="26">
        <f>D44+D45</f>
        <v>-45108</v>
      </c>
      <c r="E43" s="26">
        <f>E44+E45</f>
        <v>-4980</v>
      </c>
      <c r="F43" s="26">
        <f aca="true" t="shared" si="16" ref="F43:N43">F44+F45</f>
        <v>-38080</v>
      </c>
      <c r="G43" s="26">
        <f t="shared" si="16"/>
        <v>-60588</v>
      </c>
      <c r="H43" s="26">
        <f t="shared" si="16"/>
        <v>-50324</v>
      </c>
      <c r="I43" s="26">
        <f>I44+I45</f>
        <v>-12624</v>
      </c>
      <c r="J43" s="26">
        <f>J44+J45</f>
        <v>-39996</v>
      </c>
      <c r="K43" s="26">
        <f>K44+K45</f>
        <v>-47152</v>
      </c>
      <c r="L43" s="26">
        <f>L44+L45</f>
        <v>-41020</v>
      </c>
      <c r="M43" s="26">
        <f t="shared" si="16"/>
        <v>-18292</v>
      </c>
      <c r="N43" s="26">
        <f t="shared" si="16"/>
        <v>-9456</v>
      </c>
      <c r="O43" s="25">
        <f aca="true" t="shared" si="17" ref="O43:O59">SUM(B43:N43)</f>
        <v>-480692</v>
      </c>
    </row>
    <row r="44" spans="1:26" ht="18.75" customHeight="1">
      <c r="A44" s="13" t="s">
        <v>56</v>
      </c>
      <c r="B44" s="20">
        <f>ROUND(-B9*$D$3,2)</f>
        <v>-60068</v>
      </c>
      <c r="C44" s="20">
        <f>ROUND(-C9*$D$3,2)</f>
        <v>-53004</v>
      </c>
      <c r="D44" s="20">
        <f>ROUND(-D9*$D$3,2)</f>
        <v>-45108</v>
      </c>
      <c r="E44" s="20">
        <f>ROUND(-E9*$D$3,2)</f>
        <v>-4980</v>
      </c>
      <c r="F44" s="20">
        <f aca="true" t="shared" si="18" ref="F44:N44">ROUND(-F9*$D$3,2)</f>
        <v>-38080</v>
      </c>
      <c r="G44" s="20">
        <f t="shared" si="18"/>
        <v>-60588</v>
      </c>
      <c r="H44" s="20">
        <f t="shared" si="18"/>
        <v>-50324</v>
      </c>
      <c r="I44" s="20">
        <f>ROUND(-I9*$D$3,2)</f>
        <v>-12624</v>
      </c>
      <c r="J44" s="20">
        <f>ROUND(-J9*$D$3,2)</f>
        <v>-39996</v>
      </c>
      <c r="K44" s="20">
        <f>ROUND(-K9*$D$3,2)</f>
        <v>-47152</v>
      </c>
      <c r="L44" s="20">
        <f>ROUND(-L9*$D$3,2)</f>
        <v>-41020</v>
      </c>
      <c r="M44" s="20">
        <f t="shared" si="18"/>
        <v>-18292</v>
      </c>
      <c r="N44" s="20">
        <f t="shared" si="18"/>
        <v>-9456</v>
      </c>
      <c r="O44" s="46">
        <f t="shared" si="17"/>
        <v>-480692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-500</v>
      </c>
      <c r="F49" s="24">
        <v>-500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378579.75596718007</v>
      </c>
      <c r="C61" s="29">
        <f t="shared" si="21"/>
        <v>249109.60316150007</v>
      </c>
      <c r="D61" s="29">
        <f t="shared" si="21"/>
        <v>274840.93477050005</v>
      </c>
      <c r="E61" s="29">
        <f t="shared" si="21"/>
        <v>56999.4384944</v>
      </c>
      <c r="F61" s="29">
        <f t="shared" si="21"/>
        <v>264646.623896</v>
      </c>
      <c r="G61" s="29">
        <f t="shared" si="21"/>
        <v>277287.9415999999</v>
      </c>
      <c r="H61" s="29">
        <f t="shared" si="21"/>
        <v>224881.75189999997</v>
      </c>
      <c r="I61" s="29">
        <f t="shared" si="21"/>
        <v>55972.743059</v>
      </c>
      <c r="J61" s="29">
        <f>+J36+J42</f>
        <v>348138.50908959995</v>
      </c>
      <c r="K61" s="29">
        <f>+K36+K42</f>
        <v>280421.1115352</v>
      </c>
      <c r="L61" s="29">
        <f>+L36+L42</f>
        <v>365066.53686048003</v>
      </c>
      <c r="M61" s="29">
        <f t="shared" si="21"/>
        <v>137409.60490936</v>
      </c>
      <c r="N61" s="29">
        <f t="shared" si="21"/>
        <v>65645.0938752</v>
      </c>
      <c r="O61" s="29">
        <f>SUM(B61:N61)</f>
        <v>2978999.6491184197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378579.76</v>
      </c>
      <c r="C64" s="36">
        <f aca="true" t="shared" si="22" ref="C64:N64">SUM(C65:C78)</f>
        <v>249109.61</v>
      </c>
      <c r="D64" s="36">
        <f t="shared" si="22"/>
        <v>274840.93</v>
      </c>
      <c r="E64" s="36">
        <f t="shared" si="22"/>
        <v>56999.44</v>
      </c>
      <c r="F64" s="36">
        <f t="shared" si="22"/>
        <v>264646.63</v>
      </c>
      <c r="G64" s="36">
        <f t="shared" si="22"/>
        <v>277287.94</v>
      </c>
      <c r="H64" s="36">
        <f t="shared" si="22"/>
        <v>224881.75</v>
      </c>
      <c r="I64" s="36">
        <f t="shared" si="22"/>
        <v>55972.74</v>
      </c>
      <c r="J64" s="36">
        <f t="shared" si="22"/>
        <v>348138.51</v>
      </c>
      <c r="K64" s="36">
        <f t="shared" si="22"/>
        <v>280421.11</v>
      </c>
      <c r="L64" s="36">
        <f t="shared" si="22"/>
        <v>365066.53</v>
      </c>
      <c r="M64" s="36">
        <f t="shared" si="22"/>
        <v>137409.61</v>
      </c>
      <c r="N64" s="36">
        <f t="shared" si="22"/>
        <v>65645.09</v>
      </c>
      <c r="O64" s="29">
        <f>SUM(O65:O78)</f>
        <v>2978999.65</v>
      </c>
    </row>
    <row r="65" spans="1:16" ht="18.75" customHeight="1">
      <c r="A65" s="17" t="s">
        <v>70</v>
      </c>
      <c r="B65" s="36">
        <v>72927.62</v>
      </c>
      <c r="C65" s="36">
        <v>72953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145880.62</v>
      </c>
      <c r="P65"/>
    </row>
    <row r="66" spans="1:16" ht="18.75" customHeight="1">
      <c r="A66" s="17" t="s">
        <v>71</v>
      </c>
      <c r="B66" s="36">
        <v>305652.14</v>
      </c>
      <c r="C66" s="36">
        <v>176156.61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481808.75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274840.93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274840.93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56999.44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56999.44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264646.63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264646.63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277287.94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277287.94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224881.75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224881.75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55972.74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55972.74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348138.51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348138.51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280421.11</v>
      </c>
      <c r="L74" s="35">
        <v>0</v>
      </c>
      <c r="M74" s="35">
        <v>0</v>
      </c>
      <c r="N74" s="35">
        <v>0</v>
      </c>
      <c r="O74" s="29">
        <f t="shared" si="23"/>
        <v>280421.11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365066.53</v>
      </c>
      <c r="M75" s="35">
        <v>0</v>
      </c>
      <c r="N75" s="61">
        <v>0</v>
      </c>
      <c r="O75" s="26">
        <f t="shared" si="23"/>
        <v>365066.53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137409.61</v>
      </c>
      <c r="N76" s="35">
        <v>0</v>
      </c>
      <c r="O76" s="29">
        <f t="shared" si="23"/>
        <v>137409.61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65645.09</v>
      </c>
      <c r="O77" s="26">
        <f t="shared" si="23"/>
        <v>65645.09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2.3556254117849265</v>
      </c>
      <c r="C82" s="44">
        <v>2.51478464900778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2.0561670879268625</v>
      </c>
      <c r="C83" s="44">
        <v>2.108918829785115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1.8757169746115714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2.7903817826090838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2.1907048854725786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1.7386461618478466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2.1024224478446576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2.1526678779996953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2.062086736172054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2.4208608104882567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2.319002660105858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2.918320043183133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2.531213140384226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2018-04-05T19:57:01Z</dcterms:modified>
  <cp:category/>
  <cp:version/>
  <cp:contentType/>
  <cp:contentStatus/>
</cp:coreProperties>
</file>