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CONCESSÃO'!$A$1:$K$135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<sst xmlns="http://schemas.openxmlformats.org/spreadsheetml/2006/main" count="139" uniqueCount="139">
  <si>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</si>
  <si>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</si>
  <si>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</si>
  <si>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</si>
  <si>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</si>
  <si>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</si>
  <si>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</si>
  <si>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</si>
  <si>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</si>
  <si>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</si>
  <si>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</si>
  <si>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</si>
  <si>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</si>
  <si>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</si>
  <si>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</si>
  <si>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</si>
  <si>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</si>
  <si>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</si>
  <si>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</si>
  <si>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</si>
  <si>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</si>
  <si>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</si>
  <si>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</si>
  <si>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</si>
  <si>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</si>
  <si>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</si>
  <si>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</si>
  <si>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</si>
  <si>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</si>
  <si>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</si>
  <si>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</si>
  <si>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</si>
  <si>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</si>
  <si>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</si>
  <si>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</si>
  <si>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</si>
  <si>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</si>
  <si>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</si>
  <si>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</si>
  <si>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</si>
  <si>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</si>
  <si>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</si>
  <si>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</si>
  <si>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</si>
  <si>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</si>
  <si>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</si>
  <si>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</si>
  <si>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</si>
  <si>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</si>
  <si>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</si>
  <si>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</si>
  <si>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</si>
  <si>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</si>
  <si>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</si>
  <si>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</si>
  <si>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</si>
  <si>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</si>
  <si>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</si>
  <si>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</si>
  <si>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</si>
  <si>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</si>
  <si>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</si>
  <si>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</si>
  <si>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</si>
  <si>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</si>
  <si>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</si>
  <si>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</si>
  <si>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</si>
  <si>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</si>
  <si>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</si>
  <si>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</si>
  <si>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</si>
  <si>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</si>
  <si>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</si>
  <si>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</si>
  <si>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</si>
  <si>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</si>
  <si>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</si>
  <si>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</si>
  <si>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</si>
  <si>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</si>
  <si>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</si>
  <si>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</si>
  <si>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</si>
  <si>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</si>
  <si>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</si>
  <si>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</si>
  <si>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</si>
  <si>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</si>
  <si>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</si>
  <si>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</si>
  <si>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</si>
  <si>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</si>
  <si>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</si>
  <si>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</si>
  <si>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</si>
  <si>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</si>
  <si>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</si>
  <si>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</si>
  <si>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</si>
  <si>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</si>
  <si>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</si>
  <si>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</si>
  <si>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</si>
  <si>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</si>
  <si>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</si>
  <si>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</si>
  <si>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</si>
  <si>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</si>
  <si>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</si>
  <si>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</si>
  <si>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</si>
  <si>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</si>
  <si>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</si>
  <si>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</si>
  <si>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</si>
  <si>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</si>
  <si>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</si>
  <si>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</si>
  <si>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</si>
  <si>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</si>
  <si>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</si>
  <si>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</si>
  <si>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</si>
  <si>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</si>
  <si>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</si>
  <si>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</si>
  <si>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</si>
  <si>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</si>
  <si>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</si>
  <si>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</si>
  <si>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</si>
  <si>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</si>
  <si>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</si>
  <si>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</si>
  <si>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</si>
  <si>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</si>
  <si>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</si>
  <si>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OPERAÇÃO 30/04/18 - VENCIMENTO 08/05/18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</si>
</sst>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138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90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116</v>
      </c>
      <c r="F5" s="28" t="s">
        <v>10</v>
      </c>
      <c r="G5" s="28" t="s">
        <v>11</v>
      </c>
      <c r="H5" s="28" t="s">
        <v>12</v>
      </c>
      <c r="I5" s="82" t="s">
        <v>89</v>
      </c>
      <c r="J5" s="82" t="s">
        <v>88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420826</v>
      </c>
      <c r="C7" s="9">
        <f t="shared" si="0"/>
        <v>531148</v>
      </c>
      <c r="D7" s="9">
        <f t="shared" si="0"/>
        <v>582073</v>
      </c>
      <c r="E7" s="9">
        <f t="shared" si="0"/>
        <v>371689</v>
      </c>
      <c r="F7" s="9">
        <f t="shared" si="0"/>
        <v>529353</v>
      </c>
      <c r="G7" s="9">
        <f t="shared" si="0"/>
        <v>875962</v>
      </c>
      <c r="H7" s="9">
        <f t="shared" si="0"/>
        <v>362260</v>
      </c>
      <c r="I7" s="9">
        <f t="shared" si="0"/>
        <v>88058</v>
      </c>
      <c r="J7" s="9">
        <f t="shared" si="0"/>
        <v>234736</v>
      </c>
      <c r="K7" s="9">
        <f t="shared" si="0"/>
        <v>3996105</v>
      </c>
      <c r="L7" s="50"/>
    </row>
    <row r="8" spans="1:11" ht="17.25" customHeight="1">
      <c r="A8" s="10" t="s">
        <v>96</v>
      </c>
      <c r="B8" s="11">
        <f>B9+B12+B16</f>
        <v>207009</v>
      </c>
      <c r="C8" s="11">
        <f aca="true" t="shared" si="1" ref="C8:J8">C9+C12+C16</f>
        <v>269534</v>
      </c>
      <c r="D8" s="11">
        <f t="shared" si="1"/>
        <v>277748</v>
      </c>
      <c r="E8" s="11">
        <f t="shared" si="1"/>
        <v>189336</v>
      </c>
      <c r="F8" s="11">
        <f t="shared" si="1"/>
        <v>254305</v>
      </c>
      <c r="G8" s="11">
        <f t="shared" si="1"/>
        <v>417607</v>
      </c>
      <c r="H8" s="11">
        <f t="shared" si="1"/>
        <v>195024</v>
      </c>
      <c r="I8" s="11">
        <f t="shared" si="1"/>
        <v>39553</v>
      </c>
      <c r="J8" s="11">
        <f t="shared" si="1"/>
        <v>113222</v>
      </c>
      <c r="K8" s="11">
        <f>SUM(B8:J8)</f>
        <v>1963338</v>
      </c>
    </row>
    <row r="9" spans="1:11" ht="17.25" customHeight="1">
      <c r="A9" s="15" t="s">
        <v>16</v>
      </c>
      <c r="B9" s="13">
        <f>+B10+B11</f>
        <v>30171</v>
      </c>
      <c r="C9" s="13">
        <f aca="true" t="shared" si="2" ref="C9:J9">+C10+C11</f>
        <v>43021</v>
      </c>
      <c r="D9" s="13">
        <f t="shared" si="2"/>
        <v>38245</v>
      </c>
      <c r="E9" s="13">
        <f t="shared" si="2"/>
        <v>28229</v>
      </c>
      <c r="F9" s="13">
        <f t="shared" si="2"/>
        <v>33143</v>
      </c>
      <c r="G9" s="13">
        <f t="shared" si="2"/>
        <v>40539</v>
      </c>
      <c r="H9" s="13">
        <f t="shared" si="2"/>
        <v>32884</v>
      </c>
      <c r="I9" s="13">
        <f t="shared" si="2"/>
        <v>6849</v>
      </c>
      <c r="J9" s="13">
        <f t="shared" si="2"/>
        <v>15213</v>
      </c>
      <c r="K9" s="11">
        <f>SUM(B9:J9)</f>
        <v>268294</v>
      </c>
    </row>
    <row r="10" spans="1:11" ht="17.25" customHeight="1">
      <c r="A10" s="29" t="s">
        <v>17</v>
      </c>
      <c r="B10" s="13">
        <v>30171</v>
      </c>
      <c r="C10" s="13">
        <v>43021</v>
      </c>
      <c r="D10" s="13">
        <v>38245</v>
      </c>
      <c r="E10" s="13">
        <v>28229</v>
      </c>
      <c r="F10" s="13">
        <v>33143</v>
      </c>
      <c r="G10" s="13">
        <v>40539</v>
      </c>
      <c r="H10" s="13">
        <v>32884</v>
      </c>
      <c r="I10" s="13">
        <v>6849</v>
      </c>
      <c r="J10" s="13">
        <v>15213</v>
      </c>
      <c r="K10" s="11">
        <f>SUM(B10:J10)</f>
        <v>268294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166954</v>
      </c>
      <c r="C12" s="17">
        <f t="shared" si="3"/>
        <v>213132</v>
      </c>
      <c r="D12" s="17">
        <f t="shared" si="3"/>
        <v>226193</v>
      </c>
      <c r="E12" s="17">
        <f t="shared" si="3"/>
        <v>152217</v>
      </c>
      <c r="F12" s="17">
        <f t="shared" si="3"/>
        <v>206410</v>
      </c>
      <c r="G12" s="17">
        <f t="shared" si="3"/>
        <v>351795</v>
      </c>
      <c r="H12" s="17">
        <f t="shared" si="3"/>
        <v>153030</v>
      </c>
      <c r="I12" s="17">
        <f t="shared" si="3"/>
        <v>30472</v>
      </c>
      <c r="J12" s="17">
        <f t="shared" si="3"/>
        <v>92555</v>
      </c>
      <c r="K12" s="11">
        <f aca="true" t="shared" si="4" ref="K12:K27">SUM(B12:J12)</f>
        <v>1592758</v>
      </c>
    </row>
    <row r="13" spans="1:13" ht="17.25" customHeight="1">
      <c r="A13" s="14" t="s">
        <v>19</v>
      </c>
      <c r="B13" s="13">
        <v>80904</v>
      </c>
      <c r="C13" s="13">
        <v>110767</v>
      </c>
      <c r="D13" s="13">
        <v>121671</v>
      </c>
      <c r="E13" s="13">
        <v>78168</v>
      </c>
      <c r="F13" s="13">
        <v>105026</v>
      </c>
      <c r="G13" s="13">
        <v>167701</v>
      </c>
      <c r="H13" s="13">
        <v>73059</v>
      </c>
      <c r="I13" s="13">
        <v>17305</v>
      </c>
      <c r="J13" s="13">
        <v>48816</v>
      </c>
      <c r="K13" s="11">
        <f t="shared" si="4"/>
        <v>803417</v>
      </c>
      <c r="L13" s="50"/>
      <c r="M13" s="51"/>
    </row>
    <row r="14" spans="1:12" ht="17.25" customHeight="1">
      <c r="A14" s="14" t="s">
        <v>20</v>
      </c>
      <c r="B14" s="13">
        <v>81898</v>
      </c>
      <c r="C14" s="13">
        <v>96673</v>
      </c>
      <c r="D14" s="13">
        <v>100331</v>
      </c>
      <c r="E14" s="13">
        <v>70220</v>
      </c>
      <c r="F14" s="13">
        <v>96940</v>
      </c>
      <c r="G14" s="13">
        <v>177429</v>
      </c>
      <c r="H14" s="13">
        <v>74946</v>
      </c>
      <c r="I14" s="13">
        <v>12322</v>
      </c>
      <c r="J14" s="13">
        <v>42260</v>
      </c>
      <c r="K14" s="11">
        <f t="shared" si="4"/>
        <v>753019</v>
      </c>
      <c r="L14" s="50"/>
    </row>
    <row r="15" spans="1:11" ht="17.25" customHeight="1">
      <c r="A15" s="14" t="s">
        <v>21</v>
      </c>
      <c r="B15" s="13">
        <v>4152</v>
      </c>
      <c r="C15" s="13">
        <v>5692</v>
      </c>
      <c r="D15" s="13">
        <v>4191</v>
      </c>
      <c r="E15" s="13">
        <v>3829</v>
      </c>
      <c r="F15" s="13">
        <v>4444</v>
      </c>
      <c r="G15" s="13">
        <v>6665</v>
      </c>
      <c r="H15" s="13">
        <v>5025</v>
      </c>
      <c r="I15" s="13">
        <v>845</v>
      </c>
      <c r="J15" s="13">
        <v>1479</v>
      </c>
      <c r="K15" s="11">
        <f t="shared" si="4"/>
        <v>36322</v>
      </c>
    </row>
    <row r="16" spans="1:11" ht="17.25" customHeight="1">
      <c r="A16" s="15" t="s">
        <v>92</v>
      </c>
      <c r="B16" s="13">
        <f>B17+B18+B19</f>
        <v>9884</v>
      </c>
      <c r="C16" s="13">
        <f aca="true" t="shared" si="5" ref="C16:J16">C17+C18+C19</f>
        <v>13381</v>
      </c>
      <c r="D16" s="13">
        <f t="shared" si="5"/>
        <v>13310</v>
      </c>
      <c r="E16" s="13">
        <f t="shared" si="5"/>
        <v>8890</v>
      </c>
      <c r="F16" s="13">
        <f t="shared" si="5"/>
        <v>14752</v>
      </c>
      <c r="G16" s="13">
        <f t="shared" si="5"/>
        <v>25273</v>
      </c>
      <c r="H16" s="13">
        <f t="shared" si="5"/>
        <v>9110</v>
      </c>
      <c r="I16" s="13">
        <f t="shared" si="5"/>
        <v>2232</v>
      </c>
      <c r="J16" s="13">
        <f t="shared" si="5"/>
        <v>5454</v>
      </c>
      <c r="K16" s="11">
        <f t="shared" si="4"/>
        <v>102286</v>
      </c>
    </row>
    <row r="17" spans="1:11" ht="17.25" customHeight="1">
      <c r="A17" s="14" t="s">
        <v>93</v>
      </c>
      <c r="B17" s="13">
        <v>9749</v>
      </c>
      <c r="C17" s="13">
        <v>13250</v>
      </c>
      <c r="D17" s="13">
        <v>13172</v>
      </c>
      <c r="E17" s="13">
        <v>8796</v>
      </c>
      <c r="F17" s="13">
        <v>14593</v>
      </c>
      <c r="G17" s="13">
        <v>24972</v>
      </c>
      <c r="H17" s="13">
        <v>9005</v>
      </c>
      <c r="I17" s="13">
        <v>2208</v>
      </c>
      <c r="J17" s="13">
        <v>5405</v>
      </c>
      <c r="K17" s="11">
        <f t="shared" si="4"/>
        <v>101150</v>
      </c>
    </row>
    <row r="18" spans="1:11" ht="17.25" customHeight="1">
      <c r="A18" s="14" t="s">
        <v>94</v>
      </c>
      <c r="B18" s="13">
        <v>103</v>
      </c>
      <c r="C18" s="13">
        <v>106</v>
      </c>
      <c r="D18" s="13">
        <v>125</v>
      </c>
      <c r="E18" s="13">
        <v>80</v>
      </c>
      <c r="F18" s="13">
        <v>141</v>
      </c>
      <c r="G18" s="13">
        <v>265</v>
      </c>
      <c r="H18" s="13">
        <v>97</v>
      </c>
      <c r="I18" s="13">
        <v>23</v>
      </c>
      <c r="J18" s="13">
        <v>47</v>
      </c>
      <c r="K18" s="11">
        <f t="shared" si="4"/>
        <v>987</v>
      </c>
    </row>
    <row r="19" spans="1:11" ht="17.25" customHeight="1">
      <c r="A19" s="14" t="s">
        <v>95</v>
      </c>
      <c r="B19" s="13">
        <v>32</v>
      </c>
      <c r="C19" s="13">
        <v>25</v>
      </c>
      <c r="D19" s="13">
        <v>13</v>
      </c>
      <c r="E19" s="13">
        <v>14</v>
      </c>
      <c r="F19" s="13">
        <v>18</v>
      </c>
      <c r="G19" s="13">
        <v>36</v>
      </c>
      <c r="H19" s="13">
        <v>8</v>
      </c>
      <c r="I19" s="13">
        <v>1</v>
      </c>
      <c r="J19" s="13">
        <v>2</v>
      </c>
      <c r="K19" s="11">
        <f t="shared" si="4"/>
        <v>149</v>
      </c>
    </row>
    <row r="20" spans="1:11" ht="17.25" customHeight="1">
      <c r="A20" s="16" t="s">
        <v>22</v>
      </c>
      <c r="B20" s="11">
        <f>+B21+B22+B23</f>
        <v>127122</v>
      </c>
      <c r="C20" s="11">
        <f aca="true" t="shared" si="6" ref="C20:J20">+C21+C22+C23</f>
        <v>140285</v>
      </c>
      <c r="D20" s="11">
        <f t="shared" si="6"/>
        <v>166067</v>
      </c>
      <c r="E20" s="11">
        <f t="shared" si="6"/>
        <v>101749</v>
      </c>
      <c r="F20" s="11">
        <f t="shared" si="6"/>
        <v>169986</v>
      </c>
      <c r="G20" s="11">
        <f t="shared" si="6"/>
        <v>312644</v>
      </c>
      <c r="H20" s="11">
        <f t="shared" si="6"/>
        <v>99455</v>
      </c>
      <c r="I20" s="11">
        <f t="shared" si="6"/>
        <v>25962</v>
      </c>
      <c r="J20" s="11">
        <f t="shared" si="6"/>
        <v>64510</v>
      </c>
      <c r="K20" s="11">
        <f t="shared" si="4"/>
        <v>1207780</v>
      </c>
    </row>
    <row r="21" spans="1:12" ht="17.25" customHeight="1">
      <c r="A21" s="12" t="s">
        <v>23</v>
      </c>
      <c r="B21" s="13">
        <v>67495</v>
      </c>
      <c r="C21" s="13">
        <v>82228</v>
      </c>
      <c r="D21" s="13">
        <v>99126</v>
      </c>
      <c r="E21" s="13">
        <v>57960</v>
      </c>
      <c r="F21" s="13">
        <v>95673</v>
      </c>
      <c r="G21" s="13">
        <v>161714</v>
      </c>
      <c r="H21" s="13">
        <v>54970</v>
      </c>
      <c r="I21" s="13">
        <v>16260</v>
      </c>
      <c r="J21" s="13">
        <v>37432</v>
      </c>
      <c r="K21" s="11">
        <f t="shared" si="4"/>
        <v>672858</v>
      </c>
      <c r="L21" s="50"/>
    </row>
    <row r="22" spans="1:12" ht="17.25" customHeight="1">
      <c r="A22" s="12" t="s">
        <v>24</v>
      </c>
      <c r="B22" s="13">
        <v>57499</v>
      </c>
      <c r="C22" s="13">
        <v>55621</v>
      </c>
      <c r="D22" s="13">
        <v>64710</v>
      </c>
      <c r="E22" s="13">
        <v>42295</v>
      </c>
      <c r="F22" s="13">
        <v>72008</v>
      </c>
      <c r="G22" s="13">
        <v>147014</v>
      </c>
      <c r="H22" s="13">
        <v>42456</v>
      </c>
      <c r="I22" s="13">
        <v>9223</v>
      </c>
      <c r="J22" s="13">
        <v>26291</v>
      </c>
      <c r="K22" s="11">
        <f t="shared" si="4"/>
        <v>517117</v>
      </c>
      <c r="L22" s="50"/>
    </row>
    <row r="23" spans="1:11" ht="17.25" customHeight="1">
      <c r="A23" s="12" t="s">
        <v>25</v>
      </c>
      <c r="B23" s="13">
        <v>2128</v>
      </c>
      <c r="C23" s="13">
        <v>2436</v>
      </c>
      <c r="D23" s="13">
        <v>2231</v>
      </c>
      <c r="E23" s="13">
        <v>1494</v>
      </c>
      <c r="F23" s="13">
        <v>2305</v>
      </c>
      <c r="G23" s="13">
        <v>3916</v>
      </c>
      <c r="H23" s="13">
        <v>2029</v>
      </c>
      <c r="I23" s="13">
        <v>479</v>
      </c>
      <c r="J23" s="13">
        <v>787</v>
      </c>
      <c r="K23" s="11">
        <f t="shared" si="4"/>
        <v>17805</v>
      </c>
    </row>
    <row r="24" spans="1:11" ht="17.25" customHeight="1">
      <c r="A24" s="16" t="s">
        <v>26</v>
      </c>
      <c r="B24" s="13">
        <f>+B25+B26</f>
        <v>86695</v>
      </c>
      <c r="C24" s="13">
        <f aca="true" t="shared" si="7" ref="C24:J24">+C25+C26</f>
        <v>121329</v>
      </c>
      <c r="D24" s="13">
        <f t="shared" si="7"/>
        <v>138258</v>
      </c>
      <c r="E24" s="13">
        <f t="shared" si="7"/>
        <v>80604</v>
      </c>
      <c r="F24" s="13">
        <f t="shared" si="7"/>
        <v>105062</v>
      </c>
      <c r="G24" s="13">
        <f t="shared" si="7"/>
        <v>145711</v>
      </c>
      <c r="H24" s="13">
        <f t="shared" si="7"/>
        <v>66090</v>
      </c>
      <c r="I24" s="13">
        <f t="shared" si="7"/>
        <v>22543</v>
      </c>
      <c r="J24" s="13">
        <f t="shared" si="7"/>
        <v>57004</v>
      </c>
      <c r="K24" s="11">
        <f t="shared" si="4"/>
        <v>823296</v>
      </c>
    </row>
    <row r="25" spans="1:12" ht="17.25" customHeight="1">
      <c r="A25" s="12" t="s">
        <v>114</v>
      </c>
      <c r="B25" s="13">
        <v>55699</v>
      </c>
      <c r="C25" s="13">
        <v>82891</v>
      </c>
      <c r="D25" s="13">
        <v>98564</v>
      </c>
      <c r="E25" s="13">
        <v>57670</v>
      </c>
      <c r="F25" s="13">
        <v>68216</v>
      </c>
      <c r="G25" s="13">
        <v>92587</v>
      </c>
      <c r="H25" s="13">
        <v>44635</v>
      </c>
      <c r="I25" s="13">
        <v>17688</v>
      </c>
      <c r="J25" s="13">
        <v>39208</v>
      </c>
      <c r="K25" s="11">
        <f t="shared" si="4"/>
        <v>557158</v>
      </c>
      <c r="L25" s="50"/>
    </row>
    <row r="26" spans="1:12" ht="17.25" customHeight="1">
      <c r="A26" s="12" t="s">
        <v>115</v>
      </c>
      <c r="B26" s="13">
        <v>30996</v>
      </c>
      <c r="C26" s="13">
        <v>38438</v>
      </c>
      <c r="D26" s="13">
        <v>39694</v>
      </c>
      <c r="E26" s="13">
        <v>22934</v>
      </c>
      <c r="F26" s="13">
        <v>36846</v>
      </c>
      <c r="G26" s="13">
        <v>53124</v>
      </c>
      <c r="H26" s="13">
        <v>21455</v>
      </c>
      <c r="I26" s="13">
        <v>4855</v>
      </c>
      <c r="J26" s="13">
        <v>17796</v>
      </c>
      <c r="K26" s="11">
        <f t="shared" si="4"/>
        <v>266138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1691</v>
      </c>
      <c r="I27" s="11">
        <v>0</v>
      </c>
      <c r="J27" s="11">
        <v>0</v>
      </c>
      <c r="K27" s="11">
        <f t="shared" si="4"/>
        <v>1691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102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28408.98</v>
      </c>
      <c r="I35" s="19">
        <v>0</v>
      </c>
      <c r="J35" s="19">
        <v>0</v>
      </c>
      <c r="K35" s="23">
        <f>SUM(B35:J35)</f>
        <v>28408.98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101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1222301.73</v>
      </c>
      <c r="C47" s="22">
        <f aca="true" t="shared" si="12" ref="C47:H47">+C48+C57</f>
        <v>1726799.61</v>
      </c>
      <c r="D47" s="22">
        <f t="shared" si="12"/>
        <v>2125606.8799999994</v>
      </c>
      <c r="E47" s="22">
        <f t="shared" si="12"/>
        <v>1163425.69</v>
      </c>
      <c r="F47" s="22">
        <f t="shared" si="12"/>
        <v>1621973.95</v>
      </c>
      <c r="G47" s="22">
        <f t="shared" si="12"/>
        <v>2274801.6900000004</v>
      </c>
      <c r="H47" s="22">
        <f t="shared" si="12"/>
        <v>1113550.7900000003</v>
      </c>
      <c r="I47" s="22">
        <f>+I48+I57</f>
        <v>428446.42</v>
      </c>
      <c r="J47" s="22">
        <f>+J48+J57</f>
        <v>740423.9</v>
      </c>
      <c r="K47" s="22">
        <f>SUM(B47:J47)</f>
        <v>12417330.66</v>
      </c>
    </row>
    <row r="48" spans="1:11" ht="17.25" customHeight="1">
      <c r="A48" s="16" t="s">
        <v>107</v>
      </c>
      <c r="B48" s="23">
        <f>SUM(B49:B56)</f>
        <v>1205676.16</v>
      </c>
      <c r="C48" s="23">
        <f aca="true" t="shared" si="13" ref="C48:J48">SUM(C49:C56)</f>
        <v>1702789.9100000001</v>
      </c>
      <c r="D48" s="23">
        <f t="shared" si="13"/>
        <v>2100393.3699999996</v>
      </c>
      <c r="E48" s="23">
        <f t="shared" si="13"/>
        <v>1140523.66</v>
      </c>
      <c r="F48" s="23">
        <f t="shared" si="13"/>
        <v>1607897.73</v>
      </c>
      <c r="G48" s="23">
        <f t="shared" si="13"/>
        <v>2245250.2</v>
      </c>
      <c r="H48" s="23">
        <f t="shared" si="13"/>
        <v>1093292.2300000002</v>
      </c>
      <c r="I48" s="23">
        <f t="shared" si="13"/>
        <v>428446.42</v>
      </c>
      <c r="J48" s="23">
        <f t="shared" si="13"/>
        <v>726565.39</v>
      </c>
      <c r="K48" s="23">
        <f aca="true" t="shared" si="14" ref="K48:K57">SUM(B48:J48)</f>
        <v>12250835.070000002</v>
      </c>
    </row>
    <row r="49" spans="1:11" ht="17.25" customHeight="1">
      <c r="A49" s="34" t="s">
        <v>43</v>
      </c>
      <c r="B49" s="23">
        <f aca="true" t="shared" si="15" ref="B49:H49">ROUND(B30*B7,2)</f>
        <v>1203604.44</v>
      </c>
      <c r="C49" s="23">
        <f t="shared" si="15"/>
        <v>1695849.33</v>
      </c>
      <c r="D49" s="23">
        <f t="shared" si="15"/>
        <v>2096917.98</v>
      </c>
      <c r="E49" s="23">
        <f t="shared" si="15"/>
        <v>1138780.76</v>
      </c>
      <c r="F49" s="23">
        <f t="shared" si="15"/>
        <v>1605104.17</v>
      </c>
      <c r="G49" s="23">
        <f t="shared" si="15"/>
        <v>2241236.37</v>
      </c>
      <c r="H49" s="23">
        <f t="shared" si="15"/>
        <v>1062834.61</v>
      </c>
      <c r="I49" s="23">
        <f>ROUND(I30*I7,2)</f>
        <v>427380.7</v>
      </c>
      <c r="J49" s="23">
        <f>ROUND(J30*J7,2)</f>
        <v>724348.35</v>
      </c>
      <c r="K49" s="23">
        <f t="shared" si="14"/>
        <v>12196056.709999999</v>
      </c>
    </row>
    <row r="50" spans="1:11" ht="17.25" customHeight="1">
      <c r="A50" s="34" t="s">
        <v>44</v>
      </c>
      <c r="B50" s="19">
        <v>0</v>
      </c>
      <c r="C50" s="23">
        <f>ROUND(C31*C7,2)</f>
        <v>3769.49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3769.49</v>
      </c>
    </row>
    <row r="51" spans="1:11" ht="17.25" customHeight="1">
      <c r="A51" s="64" t="s">
        <v>103</v>
      </c>
      <c r="B51" s="65">
        <f aca="true" t="shared" si="16" ref="B51:H51">ROUND(B32*B7,2)</f>
        <v>-2019.96</v>
      </c>
      <c r="C51" s="65">
        <f t="shared" si="16"/>
        <v>-2602.63</v>
      </c>
      <c r="D51" s="65">
        <f t="shared" si="16"/>
        <v>-2910.37</v>
      </c>
      <c r="E51" s="65">
        <f t="shared" si="16"/>
        <v>-1702.5</v>
      </c>
      <c r="F51" s="65">
        <f t="shared" si="16"/>
        <v>-2487.96</v>
      </c>
      <c r="G51" s="65">
        <f t="shared" si="16"/>
        <v>-3416.25</v>
      </c>
      <c r="H51" s="65">
        <f t="shared" si="16"/>
        <v>-1666.4</v>
      </c>
      <c r="I51" s="19">
        <v>0</v>
      </c>
      <c r="J51" s="19">
        <v>0</v>
      </c>
      <c r="K51" s="65">
        <f>SUM(B51:J51)</f>
        <v>-16806.07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28408.98</v>
      </c>
      <c r="I53" s="31">
        <f>+I35</f>
        <v>0</v>
      </c>
      <c r="J53" s="31">
        <f>+J35</f>
        <v>0</v>
      </c>
      <c r="K53" s="23">
        <f t="shared" si="14"/>
        <v>28408.98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106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16625.57</v>
      </c>
      <c r="C57" s="36">
        <v>24009.7</v>
      </c>
      <c r="D57" s="36">
        <v>25213.51</v>
      </c>
      <c r="E57" s="36">
        <v>22902.03</v>
      </c>
      <c r="F57" s="36">
        <v>14076.22</v>
      </c>
      <c r="G57" s="36">
        <v>29551.49</v>
      </c>
      <c r="H57" s="36">
        <v>20258.56</v>
      </c>
      <c r="I57" s="19">
        <v>0</v>
      </c>
      <c r="J57" s="36">
        <v>13858.51</v>
      </c>
      <c r="K57" s="36">
        <f t="shared" si="14"/>
        <v>166495.59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+B62+B69+B104+B105</f>
        <v>-338939.56</v>
      </c>
      <c r="C61" s="35">
        <f t="shared" si="17"/>
        <v>-203077.93</v>
      </c>
      <c r="D61" s="35">
        <f t="shared" si="17"/>
        <v>-246299.19</v>
      </c>
      <c r="E61" s="35">
        <f t="shared" si="17"/>
        <v>-368409.64</v>
      </c>
      <c r="F61" s="35">
        <f t="shared" si="17"/>
        <v>-417352.39</v>
      </c>
      <c r="G61" s="35">
        <f t="shared" si="17"/>
        <v>-404684.9</v>
      </c>
      <c r="H61" s="35">
        <f t="shared" si="17"/>
        <v>-145855.04</v>
      </c>
      <c r="I61" s="35">
        <f t="shared" si="17"/>
        <v>-94902.33</v>
      </c>
      <c r="J61" s="35">
        <f t="shared" si="17"/>
        <v>-71229.62</v>
      </c>
      <c r="K61" s="35">
        <f>SUM(B61:J61)</f>
        <v>-2290750.6</v>
      </c>
    </row>
    <row r="62" spans="1:11" ht="18.75" customHeight="1">
      <c r="A62" s="16" t="s">
        <v>74</v>
      </c>
      <c r="B62" s="35">
        <f aca="true" t="shared" si="18" ref="B62:J62">B63+B64+B65+B66+B67+B68</f>
        <v>-323428.61</v>
      </c>
      <c r="C62" s="35">
        <f t="shared" si="18"/>
        <v>-178601.09</v>
      </c>
      <c r="D62" s="35">
        <f t="shared" si="18"/>
        <v>-225275.56</v>
      </c>
      <c r="E62" s="35">
        <f t="shared" si="18"/>
        <v>-353444.88</v>
      </c>
      <c r="F62" s="35">
        <f t="shared" si="18"/>
        <v>-395768.49</v>
      </c>
      <c r="G62" s="35">
        <f t="shared" si="18"/>
        <v>-371935.18</v>
      </c>
      <c r="H62" s="35">
        <f t="shared" si="18"/>
        <v>-131536</v>
      </c>
      <c r="I62" s="35">
        <f t="shared" si="18"/>
        <v>-27396</v>
      </c>
      <c r="J62" s="35">
        <f t="shared" si="18"/>
        <v>-60852</v>
      </c>
      <c r="K62" s="35">
        <f aca="true" t="shared" si="19" ref="K62:K91">SUM(B62:J62)</f>
        <v>-2068237.81</v>
      </c>
    </row>
    <row r="63" spans="1:11" ht="18.75" customHeight="1">
      <c r="A63" s="12" t="s">
        <v>75</v>
      </c>
      <c r="B63" s="35">
        <f>-ROUND(B9*$D$3,2)</f>
        <v>-120684</v>
      </c>
      <c r="C63" s="35">
        <f aca="true" t="shared" si="20" ref="C63:J63">-ROUND(C9*$D$3,2)</f>
        <v>-172084</v>
      </c>
      <c r="D63" s="35">
        <f t="shared" si="20"/>
        <v>-152980</v>
      </c>
      <c r="E63" s="35">
        <f t="shared" si="20"/>
        <v>-112916</v>
      </c>
      <c r="F63" s="35">
        <f t="shared" si="20"/>
        <v>-132572</v>
      </c>
      <c r="G63" s="35">
        <f t="shared" si="20"/>
        <v>-162156</v>
      </c>
      <c r="H63" s="35">
        <f t="shared" si="20"/>
        <v>-131536</v>
      </c>
      <c r="I63" s="35">
        <f t="shared" si="20"/>
        <v>-27396</v>
      </c>
      <c r="J63" s="35">
        <f t="shared" si="20"/>
        <v>-60852</v>
      </c>
      <c r="K63" s="35">
        <f t="shared" si="19"/>
        <v>-1073176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97</v>
      </c>
      <c r="B65" s="35">
        <v>-2164</v>
      </c>
      <c r="C65" s="35">
        <v>-224</v>
      </c>
      <c r="D65" s="35">
        <v>-564</v>
      </c>
      <c r="E65" s="35">
        <v>-1336</v>
      </c>
      <c r="F65" s="35">
        <v>-1192</v>
      </c>
      <c r="G65" s="35">
        <v>-720</v>
      </c>
      <c r="H65" s="19">
        <v>0</v>
      </c>
      <c r="I65" s="19">
        <v>0</v>
      </c>
      <c r="J65" s="19">
        <v>0</v>
      </c>
      <c r="K65" s="35">
        <f t="shared" si="19"/>
        <v>-6200</v>
      </c>
    </row>
    <row r="66" spans="1:11" ht="18.75" customHeight="1">
      <c r="A66" s="12" t="s">
        <v>104</v>
      </c>
      <c r="B66" s="35">
        <v>-8748</v>
      </c>
      <c r="C66" s="35">
        <v>-1476</v>
      </c>
      <c r="D66" s="35">
        <v>-2776</v>
      </c>
      <c r="E66" s="35">
        <v>-5012</v>
      </c>
      <c r="F66" s="35">
        <v>-2848</v>
      </c>
      <c r="G66" s="35">
        <v>-2408</v>
      </c>
      <c r="H66" s="19">
        <v>0</v>
      </c>
      <c r="I66" s="19">
        <v>0</v>
      </c>
      <c r="J66" s="19">
        <v>0</v>
      </c>
      <c r="K66" s="35">
        <f t="shared" si="19"/>
        <v>-23268</v>
      </c>
    </row>
    <row r="67" spans="1:11" ht="18.75" customHeight="1">
      <c r="A67" s="12" t="s">
        <v>52</v>
      </c>
      <c r="B67" s="35">
        <v>-191832.61</v>
      </c>
      <c r="C67" s="35">
        <v>-4817.09</v>
      </c>
      <c r="D67" s="35">
        <v>-68955.56</v>
      </c>
      <c r="E67" s="35">
        <v>-234180.88</v>
      </c>
      <c r="F67" s="35">
        <v>-259156.49</v>
      </c>
      <c r="G67" s="35">
        <v>-206651.18</v>
      </c>
      <c r="H67" s="19">
        <v>0</v>
      </c>
      <c r="I67" s="19">
        <v>0</v>
      </c>
      <c r="J67" s="19">
        <v>0</v>
      </c>
      <c r="K67" s="35">
        <f t="shared" si="19"/>
        <v>-965593.81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SUM(B70:B103)</f>
        <v>-15510.95</v>
      </c>
      <c r="C69" s="65">
        <f>SUM(C70:C103)</f>
        <v>-24476.84</v>
      </c>
      <c r="D69" s="65">
        <f>SUM(D70:D103)</f>
        <v>-21023.63</v>
      </c>
      <c r="E69" s="65">
        <f aca="true" t="shared" si="21" ref="E69:J69">SUM(E70:E103)</f>
        <v>-14964.76</v>
      </c>
      <c r="F69" s="65">
        <f t="shared" si="21"/>
        <v>-21583.9</v>
      </c>
      <c r="G69" s="65">
        <f t="shared" si="21"/>
        <v>-32749.72</v>
      </c>
      <c r="H69" s="65">
        <f t="shared" si="21"/>
        <v>-14319.04</v>
      </c>
      <c r="I69" s="65">
        <f t="shared" si="21"/>
        <v>-67506.33</v>
      </c>
      <c r="J69" s="65">
        <f t="shared" si="21"/>
        <v>-10377.62</v>
      </c>
      <c r="K69" s="65">
        <f t="shared" si="19"/>
        <v>-222512.78999999998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-39.58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-52.379999999999995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-1103.43</v>
      </c>
      <c r="E72" s="19">
        <v>0</v>
      </c>
      <c r="F72" s="35">
        <v>-393.43</v>
      </c>
      <c r="G72" s="19">
        <v>0</v>
      </c>
      <c r="H72" s="19">
        <v>0</v>
      </c>
      <c r="I72" s="45">
        <v>-2472.52</v>
      </c>
      <c r="J72" s="19">
        <v>0</v>
      </c>
      <c r="K72" s="65">
        <f t="shared" si="19"/>
        <v>-3969.38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-14510.95</v>
      </c>
      <c r="C74" s="35">
        <v>-21065.23</v>
      </c>
      <c r="D74" s="35">
        <v>-19913.8</v>
      </c>
      <c r="E74" s="35">
        <v>-13964.76</v>
      </c>
      <c r="F74" s="35">
        <v>-19190.47</v>
      </c>
      <c r="G74" s="35">
        <v>-29243.32</v>
      </c>
      <c r="H74" s="35">
        <v>-14319.04</v>
      </c>
      <c r="I74" s="35">
        <v>-5033.81</v>
      </c>
      <c r="J74" s="35">
        <v>-10377.62</v>
      </c>
      <c r="K74" s="65">
        <f t="shared" si="19"/>
        <v>-147619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136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-500</v>
      </c>
      <c r="H86" s="19">
        <v>0</v>
      </c>
      <c r="I86" s="19">
        <v>0</v>
      </c>
      <c r="J86" s="19">
        <v>0</v>
      </c>
      <c r="K86" s="19">
        <f t="shared" si="19"/>
        <v>-500</v>
      </c>
    </row>
    <row r="87" spans="1:11" ht="18.75" customHeight="1">
      <c r="A87" s="12" t="s">
        <v>80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105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91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109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113</v>
      </c>
      <c r="B97" s="19">
        <v>0</v>
      </c>
      <c r="C97" s="19">
        <v>-2372.03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-2372.03</v>
      </c>
      <c r="L97" s="68"/>
    </row>
    <row r="98" spans="1:12" ht="18.75" customHeight="1">
      <c r="A98" s="62" t="s">
        <v>111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112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15" t="s">
        <v>117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5" t="s">
        <v>137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/>
      <c r="L102" s="53"/>
    </row>
    <row r="103" spans="1:12" ht="18.75" customHeight="1">
      <c r="A103" s="12"/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118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3"/>
    </row>
    <row r="105" spans="1:12" ht="18.75" customHeight="1">
      <c r="A105" s="16" t="s">
        <v>100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54"/>
    </row>
    <row r="106" spans="1:12" ht="18.75" customHeight="1">
      <c r="A106" s="16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31">
        <f>SUM(B106:J106)</f>
        <v>0</v>
      </c>
      <c r="L106" s="52"/>
    </row>
    <row r="107" spans="1:12" ht="18.75" customHeight="1">
      <c r="A107" s="16" t="s">
        <v>82</v>
      </c>
      <c r="B107" s="24">
        <f aca="true" t="shared" si="22" ref="B107:H107">+B108+B109</f>
        <v>883362.1699999999</v>
      </c>
      <c r="C107" s="24">
        <f t="shared" si="22"/>
        <v>1523721.68</v>
      </c>
      <c r="D107" s="24">
        <f t="shared" si="22"/>
        <v>1879307.6899999997</v>
      </c>
      <c r="E107" s="24">
        <f t="shared" si="22"/>
        <v>795016.0499999999</v>
      </c>
      <c r="F107" s="24">
        <f t="shared" si="22"/>
        <v>1204621.56</v>
      </c>
      <c r="G107" s="24">
        <f t="shared" si="22"/>
        <v>1870116.7900000003</v>
      </c>
      <c r="H107" s="24">
        <f t="shared" si="22"/>
        <v>967695.7500000002</v>
      </c>
      <c r="I107" s="24">
        <f>+I108+I109</f>
        <v>333544.08999999997</v>
      </c>
      <c r="J107" s="24">
        <f>+J108+J109</f>
        <v>669194.28</v>
      </c>
      <c r="K107" s="46">
        <f>SUM(B107:J107)</f>
        <v>10126580.059999999</v>
      </c>
      <c r="L107" s="52"/>
    </row>
    <row r="108" spans="1:12" ht="18" customHeight="1">
      <c r="A108" s="16" t="s">
        <v>81</v>
      </c>
      <c r="B108" s="24">
        <f aca="true" t="shared" si="23" ref="B108:J108">+B48+B62+B69+B104</f>
        <v>866736.6</v>
      </c>
      <c r="C108" s="24">
        <f t="shared" si="23"/>
        <v>1499711.98</v>
      </c>
      <c r="D108" s="24">
        <f t="shared" si="23"/>
        <v>1854094.1799999997</v>
      </c>
      <c r="E108" s="24">
        <f t="shared" si="23"/>
        <v>772114.0199999999</v>
      </c>
      <c r="F108" s="24">
        <f t="shared" si="23"/>
        <v>1190545.34</v>
      </c>
      <c r="G108" s="24">
        <f t="shared" si="23"/>
        <v>1840565.3000000003</v>
      </c>
      <c r="H108" s="24">
        <f t="shared" si="23"/>
        <v>947437.1900000002</v>
      </c>
      <c r="I108" s="24">
        <f t="shared" si="23"/>
        <v>333544.08999999997</v>
      </c>
      <c r="J108" s="24">
        <f t="shared" si="23"/>
        <v>655335.77</v>
      </c>
      <c r="K108" s="46">
        <f>SUM(B108:J108)</f>
        <v>9960084.469999999</v>
      </c>
      <c r="L108" s="52"/>
    </row>
    <row r="109" spans="1:11" ht="18.75" customHeight="1">
      <c r="A109" s="16" t="s">
        <v>98</v>
      </c>
      <c r="B109" s="24">
        <f aca="true" t="shared" si="24" ref="B109:J109">IF(+B57+B105+B110&lt;0,0,(B57+B105+B110))</f>
        <v>16625.57</v>
      </c>
      <c r="C109" s="24">
        <f t="shared" si="24"/>
        <v>24009.7</v>
      </c>
      <c r="D109" s="24">
        <f t="shared" si="24"/>
        <v>25213.51</v>
      </c>
      <c r="E109" s="24">
        <f t="shared" si="24"/>
        <v>22902.03</v>
      </c>
      <c r="F109" s="24">
        <f t="shared" si="24"/>
        <v>14076.22</v>
      </c>
      <c r="G109" s="24">
        <f t="shared" si="24"/>
        <v>29551.49</v>
      </c>
      <c r="H109" s="24">
        <f t="shared" si="24"/>
        <v>20258.56</v>
      </c>
      <c r="I109" s="19">
        <f t="shared" si="24"/>
        <v>0</v>
      </c>
      <c r="J109" s="24">
        <f t="shared" si="24"/>
        <v>13858.51</v>
      </c>
      <c r="K109" s="46">
        <f>SUM(B109:J109)</f>
        <v>166495.59</v>
      </c>
    </row>
    <row r="110" spans="1:13" ht="18.75" customHeight="1">
      <c r="A110" s="16" t="s">
        <v>83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f>SUM(B110:J110)</f>
        <v>0</v>
      </c>
      <c r="M110" s="55"/>
    </row>
    <row r="111" spans="1:11" ht="18.75" customHeight="1">
      <c r="A111" s="16" t="s">
        <v>99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46"/>
    </row>
    <row r="112" spans="1:11" ht="18.75" customHeight="1">
      <c r="A112" s="2"/>
      <c r="B112" s="20">
        <v>0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/>
    </row>
    <row r="113" spans="1:11" ht="18.7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</row>
    <row r="114" spans="1:11" ht="18.75" customHeight="1">
      <c r="A114" s="8"/>
      <c r="B114" s="43">
        <v>0</v>
      </c>
      <c r="C114" s="43">
        <v>0</v>
      </c>
      <c r="D114" s="43">
        <v>0</v>
      </c>
      <c r="E114" s="43">
        <v>0</v>
      </c>
      <c r="F114" s="43">
        <v>0</v>
      </c>
      <c r="G114" s="43">
        <v>0</v>
      </c>
      <c r="H114" s="43">
        <v>0</v>
      </c>
      <c r="I114" s="43">
        <v>0</v>
      </c>
      <c r="J114" s="43">
        <v>0</v>
      </c>
      <c r="K114" s="43"/>
    </row>
    <row r="115" spans="1:12" ht="18.75" customHeight="1">
      <c r="A115" s="25" t="s">
        <v>69</v>
      </c>
      <c r="B115" s="18">
        <v>0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39">
        <f>SUM(K116:K135)</f>
        <v>10126580.06</v>
      </c>
      <c r="L115" s="52"/>
    </row>
    <row r="116" spans="1:11" ht="18.75" customHeight="1">
      <c r="A116" s="26" t="s">
        <v>70</v>
      </c>
      <c r="B116" s="27">
        <v>114622.51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>SUM(B116:J116)</f>
        <v>114622.51</v>
      </c>
    </row>
    <row r="117" spans="1:11" ht="18.75" customHeight="1">
      <c r="A117" s="26" t="s">
        <v>71</v>
      </c>
      <c r="B117" s="27">
        <v>768739.66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aca="true" t="shared" si="25" ref="K117:K135">SUM(B117:J117)</f>
        <v>768739.66</v>
      </c>
    </row>
    <row r="118" spans="1:11" ht="18.75" customHeight="1">
      <c r="A118" s="26" t="s">
        <v>72</v>
      </c>
      <c r="B118" s="38">
        <v>0</v>
      </c>
      <c r="C118" s="27">
        <f>+C107</f>
        <v>1523721.68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1523721.68</v>
      </c>
    </row>
    <row r="119" spans="1:11" ht="18.75" customHeight="1">
      <c r="A119" s="26" t="s">
        <v>73</v>
      </c>
      <c r="B119" s="38">
        <v>0</v>
      </c>
      <c r="C119" s="38">
        <v>0</v>
      </c>
      <c r="D119" s="27">
        <v>1749520.65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1749520.65</v>
      </c>
    </row>
    <row r="120" spans="1:11" ht="18.75" customHeight="1">
      <c r="A120" s="26" t="s">
        <v>119</v>
      </c>
      <c r="B120" s="38">
        <v>0</v>
      </c>
      <c r="C120" s="38">
        <v>0</v>
      </c>
      <c r="D120" s="27">
        <v>129787.04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129787.04</v>
      </c>
    </row>
    <row r="121" spans="1:11" ht="18.75" customHeight="1">
      <c r="A121" s="26" t="s">
        <v>120</v>
      </c>
      <c r="B121" s="38">
        <v>0</v>
      </c>
      <c r="C121" s="38">
        <v>0</v>
      </c>
      <c r="D121" s="38">
        <v>0</v>
      </c>
      <c r="E121" s="27">
        <v>787065.89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787065.89</v>
      </c>
    </row>
    <row r="122" spans="1:11" ht="18.75" customHeight="1">
      <c r="A122" s="26" t="s">
        <v>121</v>
      </c>
      <c r="B122" s="38">
        <v>0</v>
      </c>
      <c r="C122" s="38">
        <v>0</v>
      </c>
      <c r="D122" s="38">
        <v>0</v>
      </c>
      <c r="E122" s="27">
        <v>7950.16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7950.16</v>
      </c>
    </row>
    <row r="123" spans="1:11" ht="18.75" customHeight="1">
      <c r="A123" s="26" t="s">
        <v>122</v>
      </c>
      <c r="B123" s="38">
        <v>0</v>
      </c>
      <c r="C123" s="38">
        <v>0</v>
      </c>
      <c r="D123" s="38">
        <v>0</v>
      </c>
      <c r="E123" s="38">
        <v>0</v>
      </c>
      <c r="F123" s="27">
        <v>255585.57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255585.57</v>
      </c>
    </row>
    <row r="124" spans="1:11" ht="18.75" customHeight="1">
      <c r="A124" s="26" t="s">
        <v>123</v>
      </c>
      <c r="B124" s="38">
        <v>0</v>
      </c>
      <c r="C124" s="38">
        <v>0</v>
      </c>
      <c r="D124" s="38">
        <v>0</v>
      </c>
      <c r="E124" s="38">
        <v>0</v>
      </c>
      <c r="F124" s="27">
        <v>472007.32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472007.32</v>
      </c>
    </row>
    <row r="125" spans="1:11" ht="18.75" customHeight="1">
      <c r="A125" s="26" t="s">
        <v>124</v>
      </c>
      <c r="B125" s="38">
        <v>0</v>
      </c>
      <c r="C125" s="38">
        <v>0</v>
      </c>
      <c r="D125" s="38">
        <v>0</v>
      </c>
      <c r="E125" s="38">
        <v>0</v>
      </c>
      <c r="F125" s="27">
        <v>53551.69</v>
      </c>
      <c r="G125" s="38">
        <v>0</v>
      </c>
      <c r="H125" s="38">
        <v>0</v>
      </c>
      <c r="I125" s="38">
        <v>0</v>
      </c>
      <c r="J125" s="38">
        <v>0</v>
      </c>
      <c r="K125" s="39">
        <f t="shared" si="25"/>
        <v>53551.69</v>
      </c>
    </row>
    <row r="126" spans="1:11" ht="18.75" customHeight="1">
      <c r="A126" s="26" t="s">
        <v>125</v>
      </c>
      <c r="B126" s="66">
        <v>0</v>
      </c>
      <c r="C126" s="66">
        <v>0</v>
      </c>
      <c r="D126" s="66">
        <v>0</v>
      </c>
      <c r="E126" s="66">
        <v>0</v>
      </c>
      <c r="F126" s="67">
        <v>423476.98</v>
      </c>
      <c r="G126" s="66">
        <v>0</v>
      </c>
      <c r="H126" s="66">
        <v>0</v>
      </c>
      <c r="I126" s="66">
        <v>0</v>
      </c>
      <c r="J126" s="66">
        <v>0</v>
      </c>
      <c r="K126" s="67">
        <f t="shared" si="25"/>
        <v>423476.98</v>
      </c>
    </row>
    <row r="127" spans="1:11" ht="18.75" customHeight="1">
      <c r="A127" s="26" t="s">
        <v>126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573540.37</v>
      </c>
      <c r="H127" s="38">
        <v>0</v>
      </c>
      <c r="I127" s="38">
        <v>0</v>
      </c>
      <c r="J127" s="38">
        <v>0</v>
      </c>
      <c r="K127" s="39">
        <f t="shared" si="25"/>
        <v>573540.37</v>
      </c>
    </row>
    <row r="128" spans="1:11" ht="18.75" customHeight="1">
      <c r="A128" s="26" t="s">
        <v>127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47208.35</v>
      </c>
      <c r="H128" s="38">
        <v>0</v>
      </c>
      <c r="I128" s="38">
        <v>0</v>
      </c>
      <c r="J128" s="38">
        <v>0</v>
      </c>
      <c r="K128" s="39">
        <f t="shared" si="25"/>
        <v>47208.35</v>
      </c>
    </row>
    <row r="129" spans="1:11" ht="18.75" customHeight="1">
      <c r="A129" s="26" t="s">
        <v>128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286427.5</v>
      </c>
      <c r="H129" s="38">
        <v>0</v>
      </c>
      <c r="I129" s="38">
        <v>0</v>
      </c>
      <c r="J129" s="38">
        <v>0</v>
      </c>
      <c r="K129" s="39">
        <f t="shared" si="25"/>
        <v>286427.5</v>
      </c>
    </row>
    <row r="130" spans="1:11" ht="18.75" customHeight="1">
      <c r="A130" s="26" t="s">
        <v>129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232969.83</v>
      </c>
      <c r="H130" s="38">
        <v>0</v>
      </c>
      <c r="I130" s="38">
        <v>0</v>
      </c>
      <c r="J130" s="38">
        <v>0</v>
      </c>
      <c r="K130" s="39">
        <f t="shared" si="25"/>
        <v>232969.83</v>
      </c>
    </row>
    <row r="131" spans="1:11" ht="18.75" customHeight="1">
      <c r="A131" s="26" t="s">
        <v>130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27">
        <v>729970.74</v>
      </c>
      <c r="H131" s="38">
        <v>0</v>
      </c>
      <c r="I131" s="38">
        <v>0</v>
      </c>
      <c r="J131" s="38">
        <v>0</v>
      </c>
      <c r="K131" s="39">
        <f t="shared" si="25"/>
        <v>729970.74</v>
      </c>
    </row>
    <row r="132" spans="1:11" ht="18.75" customHeight="1">
      <c r="A132" s="26" t="s">
        <v>131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332152.95</v>
      </c>
      <c r="I132" s="38">
        <v>0</v>
      </c>
      <c r="J132" s="38">
        <v>0</v>
      </c>
      <c r="K132" s="39">
        <f t="shared" si="25"/>
        <v>332152.95</v>
      </c>
    </row>
    <row r="133" spans="1:11" ht="18.75" customHeight="1">
      <c r="A133" s="26" t="s">
        <v>132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27">
        <v>635542.8</v>
      </c>
      <c r="I133" s="38">
        <v>0</v>
      </c>
      <c r="J133" s="38">
        <v>0</v>
      </c>
      <c r="K133" s="39">
        <f t="shared" si="25"/>
        <v>635542.8</v>
      </c>
    </row>
    <row r="134" spans="1:11" ht="18.75" customHeight="1">
      <c r="A134" s="26" t="s">
        <v>133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27">
        <v>333544.09</v>
      </c>
      <c r="J134" s="38"/>
      <c r="K134" s="39">
        <f t="shared" si="25"/>
        <v>333544.09</v>
      </c>
    </row>
    <row r="135" spans="1:11" ht="18.75" customHeight="1">
      <c r="A135" s="74" t="s">
        <v>134</v>
      </c>
      <c r="B135" s="40">
        <v>0</v>
      </c>
      <c r="C135" s="40">
        <v>0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/>
      <c r="J135" s="41">
        <v>669194.28</v>
      </c>
      <c r="K135" s="42">
        <f t="shared" si="25"/>
        <v>669194.28</v>
      </c>
    </row>
    <row r="136" spans="1:11" ht="18.75" customHeight="1">
      <c r="A136" s="72"/>
      <c r="B136" s="48">
        <v>0</v>
      </c>
      <c r="C136" s="48">
        <v>0</v>
      </c>
      <c r="D136" s="48">
        <v>0</v>
      </c>
      <c r="E136" s="48">
        <v>0</v>
      </c>
      <c r="F136" s="48">
        <v>0</v>
      </c>
      <c r="G136" s="48">
        <v>0</v>
      </c>
      <c r="H136" s="48">
        <v>0</v>
      </c>
      <c r="I136" s="48">
        <v>0</v>
      </c>
      <c r="J136" s="48">
        <f>J107-J135</f>
        <v>0</v>
      </c>
      <c r="K136" s="49"/>
    </row>
    <row r="137" ht="18" customHeight="1">
      <c r="A137" s="72"/>
    </row>
    <row r="138" ht="18" customHeight="1">
      <c r="A138" s="72"/>
    </row>
    <row r="139" ht="18" customHeight="1">
      <c r="A139" s="72"/>
    </row>
    <row r="140" ht="18" customHeight="1"/>
    <row r="141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2015-08-25T13:36:28Z</cp:lastPrinted>
  <dcterms:created xsi:type="dcterms:W3CDTF">2012-11-28T17:54:39Z</dcterms:created>
  <dcterms:modified xsi:type="dcterms:W3CDTF">2018-05-07T19:24:48Z</dcterms:modified>
  <cp:category/>
  <cp:version/>
  <cp:contentType/>
  <cp:contentStatus/>
</cp:coreProperties>
</file>