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<sst xmlns="http://schemas.openxmlformats.org/spreadsheetml/2006/main" count="139" uniqueCount="139">
  <si>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</si>
  <si>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</si>
  <si>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</si>
  <si>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</si>
  <si>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</si>
  <si>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</si>
  <si>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</si>
  <si>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</si>
  <si>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</si>
  <si>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</si>
  <si>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</si>
  <si>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</si>
  <si>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</si>
  <si>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</si>
  <si>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</si>
  <si>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</si>
  <si>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</si>
  <si>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</si>
  <si>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</si>
  <si>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</si>
  <si>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</si>
  <si>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</si>
  <si>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</si>
  <si>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</si>
  <si>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</si>
  <si>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</si>
  <si>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</si>
  <si>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</si>
  <si>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</si>
  <si>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</si>
  <si>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</si>
  <si>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</si>
  <si>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</si>
  <si>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</si>
  <si>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</si>
  <si>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</si>
  <si>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</si>
  <si>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</si>
  <si>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</si>
  <si>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</si>
  <si>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</si>
  <si>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</si>
  <si>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</si>
  <si>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</si>
  <si>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</si>
  <si>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</si>
  <si>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</si>
  <si>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</si>
  <si>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</si>
  <si>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</si>
  <si>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</si>
  <si>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</si>
  <si>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</si>
  <si>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</si>
  <si>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</si>
  <si>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</si>
  <si>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</si>
  <si>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</si>
  <si>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</si>
  <si>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</si>
  <si>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</si>
  <si>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</si>
  <si>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</si>
  <si>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</si>
  <si>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</si>
  <si>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</si>
  <si>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</si>
  <si>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</si>
  <si>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</si>
  <si>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</si>
  <si>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</si>
  <si>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</si>
  <si>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</si>
  <si>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</si>
  <si>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</si>
  <si>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</si>
  <si>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</si>
  <si>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</si>
  <si>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</si>
  <si>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</si>
  <si>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</si>
  <si>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</si>
  <si>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</si>
  <si>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</si>
  <si>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</si>
  <si>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</si>
  <si>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</si>
  <si>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</si>
  <si>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</si>
  <si>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</si>
  <si>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</si>
  <si>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</si>
  <si>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</si>
  <si>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</si>
  <si>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</si>
  <si>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</si>
  <si>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</si>
  <si>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</si>
  <si>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</si>
  <si>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</si>
  <si>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</si>
  <si>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</si>
  <si>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</si>
  <si>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</si>
  <si>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</si>
  <si>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</si>
  <si>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</si>
  <si>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</si>
  <si>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</si>
  <si>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</si>
  <si>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</si>
  <si>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</si>
  <si>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</si>
  <si>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</si>
  <si>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</si>
  <si>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</si>
  <si>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</si>
  <si>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</si>
  <si>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</si>
  <si>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</si>
  <si>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</si>
  <si>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</si>
  <si>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</si>
  <si>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</si>
  <si>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</si>
  <si>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</si>
  <si>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</si>
  <si>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</si>
  <si>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</si>
  <si>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</si>
  <si>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</si>
  <si>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</si>
  <si>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</si>
  <si>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</si>
  <si>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</si>
  <si>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</si>
  <si>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</si>
  <si>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</si>
  <si>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26/04/18 - VENCIMENTO 04/05/18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</si>
</sst>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598721</v>
      </c>
      <c r="C7" s="9">
        <f t="shared" si="0"/>
        <v>781709</v>
      </c>
      <c r="D7" s="9">
        <f t="shared" si="0"/>
        <v>783475</v>
      </c>
      <c r="E7" s="9">
        <f t="shared" si="0"/>
        <v>534351</v>
      </c>
      <c r="F7" s="9">
        <f t="shared" si="0"/>
        <v>731276</v>
      </c>
      <c r="G7" s="9">
        <f t="shared" si="0"/>
        <v>1226877</v>
      </c>
      <c r="H7" s="9">
        <f t="shared" si="0"/>
        <v>552399</v>
      </c>
      <c r="I7" s="9">
        <f t="shared" si="0"/>
        <v>121863</v>
      </c>
      <c r="J7" s="9">
        <f t="shared" si="0"/>
        <v>325140</v>
      </c>
      <c r="K7" s="9">
        <f t="shared" si="0"/>
        <v>5655811</v>
      </c>
      <c r="L7" s="50"/>
    </row>
    <row r="8" spans="1:11" ht="17.25" customHeight="1">
      <c r="A8" s="10" t="s">
        <v>96</v>
      </c>
      <c r="B8" s="11">
        <f>B9+B12+B16</f>
        <v>288747</v>
      </c>
      <c r="C8" s="11">
        <f aca="true" t="shared" si="1" ref="C8:J8">C9+C12+C16</f>
        <v>387186</v>
      </c>
      <c r="D8" s="11">
        <f t="shared" si="1"/>
        <v>361981</v>
      </c>
      <c r="E8" s="11">
        <f t="shared" si="1"/>
        <v>266667</v>
      </c>
      <c r="F8" s="11">
        <f t="shared" si="1"/>
        <v>347267</v>
      </c>
      <c r="G8" s="11">
        <f t="shared" si="1"/>
        <v>582396</v>
      </c>
      <c r="H8" s="11">
        <f t="shared" si="1"/>
        <v>291317</v>
      </c>
      <c r="I8" s="11">
        <f t="shared" si="1"/>
        <v>55128</v>
      </c>
      <c r="J8" s="11">
        <f t="shared" si="1"/>
        <v>149724</v>
      </c>
      <c r="K8" s="11">
        <f>SUM(B8:J8)</f>
        <v>2730413</v>
      </c>
    </row>
    <row r="9" spans="1:11" ht="17.25" customHeight="1">
      <c r="A9" s="15" t="s">
        <v>16</v>
      </c>
      <c r="B9" s="13">
        <f>+B10+B11</f>
        <v>36043</v>
      </c>
      <c r="C9" s="13">
        <f aca="true" t="shared" si="2" ref="C9:J9">+C10+C11</f>
        <v>51542</v>
      </c>
      <c r="D9" s="13">
        <f t="shared" si="2"/>
        <v>41312</v>
      </c>
      <c r="E9" s="13">
        <f t="shared" si="2"/>
        <v>33453</v>
      </c>
      <c r="F9" s="13">
        <f t="shared" si="2"/>
        <v>37078</v>
      </c>
      <c r="G9" s="13">
        <f t="shared" si="2"/>
        <v>49193</v>
      </c>
      <c r="H9" s="13">
        <f t="shared" si="2"/>
        <v>44671</v>
      </c>
      <c r="I9" s="13">
        <f t="shared" si="2"/>
        <v>7857</v>
      </c>
      <c r="J9" s="13">
        <f t="shared" si="2"/>
        <v>16238</v>
      </c>
      <c r="K9" s="11">
        <f>SUM(B9:J9)</f>
        <v>317387</v>
      </c>
    </row>
    <row r="10" spans="1:11" ht="17.25" customHeight="1">
      <c r="A10" s="29" t="s">
        <v>17</v>
      </c>
      <c r="B10" s="13">
        <v>36043</v>
      </c>
      <c r="C10" s="13">
        <v>51542</v>
      </c>
      <c r="D10" s="13">
        <v>41312</v>
      </c>
      <c r="E10" s="13">
        <v>33453</v>
      </c>
      <c r="F10" s="13">
        <v>37078</v>
      </c>
      <c r="G10" s="13">
        <v>49193</v>
      </c>
      <c r="H10" s="13">
        <v>44671</v>
      </c>
      <c r="I10" s="13">
        <v>7857</v>
      </c>
      <c r="J10" s="13">
        <v>16238</v>
      </c>
      <c r="K10" s="11">
        <f>SUM(B10:J10)</f>
        <v>317387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239556</v>
      </c>
      <c r="C12" s="17">
        <f t="shared" si="3"/>
        <v>317256</v>
      </c>
      <c r="D12" s="17">
        <f t="shared" si="3"/>
        <v>303804</v>
      </c>
      <c r="E12" s="17">
        <f t="shared" si="3"/>
        <v>221295</v>
      </c>
      <c r="F12" s="17">
        <f t="shared" si="3"/>
        <v>291130</v>
      </c>
      <c r="G12" s="17">
        <f t="shared" si="3"/>
        <v>500005</v>
      </c>
      <c r="H12" s="17">
        <f t="shared" si="3"/>
        <v>233299</v>
      </c>
      <c r="I12" s="17">
        <f t="shared" si="3"/>
        <v>44409</v>
      </c>
      <c r="J12" s="17">
        <f t="shared" si="3"/>
        <v>126401</v>
      </c>
      <c r="K12" s="11">
        <f aca="true" t="shared" si="4" ref="K12:K27">SUM(B12:J12)</f>
        <v>2277155</v>
      </c>
    </row>
    <row r="13" spans="1:13" ht="17.25" customHeight="1">
      <c r="A13" s="14" t="s">
        <v>19</v>
      </c>
      <c r="B13" s="13">
        <v>118996</v>
      </c>
      <c r="C13" s="13">
        <v>166155</v>
      </c>
      <c r="D13" s="13">
        <v>166403</v>
      </c>
      <c r="E13" s="13">
        <v>115007</v>
      </c>
      <c r="F13" s="13">
        <v>151292</v>
      </c>
      <c r="G13" s="13">
        <v>245459</v>
      </c>
      <c r="H13" s="13">
        <v>110234</v>
      </c>
      <c r="I13" s="13">
        <v>25345</v>
      </c>
      <c r="J13" s="13">
        <v>68853</v>
      </c>
      <c r="K13" s="11">
        <f t="shared" si="4"/>
        <v>1167744</v>
      </c>
      <c r="L13" s="50"/>
      <c r="M13" s="51"/>
    </row>
    <row r="14" spans="1:12" ht="17.25" customHeight="1">
      <c r="A14" s="14" t="s">
        <v>20</v>
      </c>
      <c r="B14" s="13">
        <v>108395</v>
      </c>
      <c r="C14" s="13">
        <v>132308</v>
      </c>
      <c r="D14" s="13">
        <v>124708</v>
      </c>
      <c r="E14" s="13">
        <v>94669</v>
      </c>
      <c r="F14" s="13">
        <v>127033</v>
      </c>
      <c r="G14" s="13">
        <v>234858</v>
      </c>
      <c r="H14" s="13">
        <v>104257</v>
      </c>
      <c r="I14" s="13">
        <v>15891</v>
      </c>
      <c r="J14" s="13">
        <v>53223</v>
      </c>
      <c r="K14" s="11">
        <f t="shared" si="4"/>
        <v>995342</v>
      </c>
      <c r="L14" s="50"/>
    </row>
    <row r="15" spans="1:11" ht="17.25" customHeight="1">
      <c r="A15" s="14" t="s">
        <v>21</v>
      </c>
      <c r="B15" s="13">
        <v>12165</v>
      </c>
      <c r="C15" s="13">
        <v>18793</v>
      </c>
      <c r="D15" s="13">
        <v>12693</v>
      </c>
      <c r="E15" s="13">
        <v>11619</v>
      </c>
      <c r="F15" s="13">
        <v>12805</v>
      </c>
      <c r="G15" s="13">
        <v>19688</v>
      </c>
      <c r="H15" s="13">
        <v>18808</v>
      </c>
      <c r="I15" s="13">
        <v>3173</v>
      </c>
      <c r="J15" s="13">
        <v>4325</v>
      </c>
      <c r="K15" s="11">
        <f t="shared" si="4"/>
        <v>114069</v>
      </c>
    </row>
    <row r="16" spans="1:11" ht="17.25" customHeight="1">
      <c r="A16" s="15" t="s">
        <v>92</v>
      </c>
      <c r="B16" s="13">
        <f>B17+B18+B19</f>
        <v>13148</v>
      </c>
      <c r="C16" s="13">
        <f aca="true" t="shared" si="5" ref="C16:J16">C17+C18+C19</f>
        <v>18388</v>
      </c>
      <c r="D16" s="13">
        <f t="shared" si="5"/>
        <v>16865</v>
      </c>
      <c r="E16" s="13">
        <f t="shared" si="5"/>
        <v>11919</v>
      </c>
      <c r="F16" s="13">
        <f t="shared" si="5"/>
        <v>19059</v>
      </c>
      <c r="G16" s="13">
        <f t="shared" si="5"/>
        <v>33198</v>
      </c>
      <c r="H16" s="13">
        <f t="shared" si="5"/>
        <v>13347</v>
      </c>
      <c r="I16" s="13">
        <f t="shared" si="5"/>
        <v>2862</v>
      </c>
      <c r="J16" s="13">
        <f t="shared" si="5"/>
        <v>7085</v>
      </c>
      <c r="K16" s="11">
        <f t="shared" si="4"/>
        <v>135871</v>
      </c>
    </row>
    <row r="17" spans="1:11" ht="17.25" customHeight="1">
      <c r="A17" s="14" t="s">
        <v>93</v>
      </c>
      <c r="B17" s="13">
        <v>13022</v>
      </c>
      <c r="C17" s="13">
        <v>18227</v>
      </c>
      <c r="D17" s="13">
        <v>16699</v>
      </c>
      <c r="E17" s="13">
        <v>11782</v>
      </c>
      <c r="F17" s="13">
        <v>18818</v>
      </c>
      <c r="G17" s="13">
        <v>32814</v>
      </c>
      <c r="H17" s="13">
        <v>13172</v>
      </c>
      <c r="I17" s="13">
        <v>2833</v>
      </c>
      <c r="J17" s="13">
        <v>6997</v>
      </c>
      <c r="K17" s="11">
        <f t="shared" si="4"/>
        <v>134364</v>
      </c>
    </row>
    <row r="18" spans="1:11" ht="17.25" customHeight="1">
      <c r="A18" s="14" t="s">
        <v>94</v>
      </c>
      <c r="B18" s="13">
        <v>103</v>
      </c>
      <c r="C18" s="13">
        <v>134</v>
      </c>
      <c r="D18" s="13">
        <v>143</v>
      </c>
      <c r="E18" s="13">
        <v>120</v>
      </c>
      <c r="F18" s="13">
        <v>204</v>
      </c>
      <c r="G18" s="13">
        <v>354</v>
      </c>
      <c r="H18" s="13">
        <v>158</v>
      </c>
      <c r="I18" s="13">
        <v>28</v>
      </c>
      <c r="J18" s="13">
        <v>76</v>
      </c>
      <c r="K18" s="11">
        <f t="shared" si="4"/>
        <v>1320</v>
      </c>
    </row>
    <row r="19" spans="1:11" ht="17.25" customHeight="1">
      <c r="A19" s="14" t="s">
        <v>95</v>
      </c>
      <c r="B19" s="13">
        <v>23</v>
      </c>
      <c r="C19" s="13">
        <v>27</v>
      </c>
      <c r="D19" s="13">
        <v>23</v>
      </c>
      <c r="E19" s="13">
        <v>17</v>
      </c>
      <c r="F19" s="13">
        <v>37</v>
      </c>
      <c r="G19" s="13">
        <v>30</v>
      </c>
      <c r="H19" s="13">
        <v>17</v>
      </c>
      <c r="I19" s="13">
        <v>1</v>
      </c>
      <c r="J19" s="13">
        <v>12</v>
      </c>
      <c r="K19" s="11">
        <f t="shared" si="4"/>
        <v>187</v>
      </c>
    </row>
    <row r="20" spans="1:11" ht="17.25" customHeight="1">
      <c r="A20" s="16" t="s">
        <v>22</v>
      </c>
      <c r="B20" s="11">
        <f>+B21+B22+B23</f>
        <v>171744</v>
      </c>
      <c r="C20" s="11">
        <f aca="true" t="shared" si="6" ref="C20:J20">+C21+C22+C23</f>
        <v>196773</v>
      </c>
      <c r="D20" s="11">
        <f t="shared" si="6"/>
        <v>219373</v>
      </c>
      <c r="E20" s="11">
        <f t="shared" si="6"/>
        <v>138976</v>
      </c>
      <c r="F20" s="11">
        <f t="shared" si="6"/>
        <v>221838</v>
      </c>
      <c r="G20" s="11">
        <f t="shared" si="6"/>
        <v>416420</v>
      </c>
      <c r="H20" s="11">
        <f t="shared" si="6"/>
        <v>141949</v>
      </c>
      <c r="I20" s="11">
        <f t="shared" si="6"/>
        <v>33800</v>
      </c>
      <c r="J20" s="11">
        <f t="shared" si="6"/>
        <v>86399</v>
      </c>
      <c r="K20" s="11">
        <f t="shared" si="4"/>
        <v>1627272</v>
      </c>
    </row>
    <row r="21" spans="1:12" ht="17.25" customHeight="1">
      <c r="A21" s="12" t="s">
        <v>23</v>
      </c>
      <c r="B21" s="13">
        <v>95608</v>
      </c>
      <c r="C21" s="13">
        <v>118914</v>
      </c>
      <c r="D21" s="13">
        <v>135945</v>
      </c>
      <c r="E21" s="13">
        <v>83533</v>
      </c>
      <c r="F21" s="13">
        <v>129976</v>
      </c>
      <c r="G21" s="13">
        <v>226612</v>
      </c>
      <c r="H21" s="13">
        <v>82177</v>
      </c>
      <c r="I21" s="13">
        <v>21449</v>
      </c>
      <c r="J21" s="13">
        <v>52923</v>
      </c>
      <c r="K21" s="11">
        <f t="shared" si="4"/>
        <v>947137</v>
      </c>
      <c r="L21" s="50"/>
    </row>
    <row r="22" spans="1:12" ht="17.25" customHeight="1">
      <c r="A22" s="12" t="s">
        <v>24</v>
      </c>
      <c r="B22" s="13">
        <v>71003</v>
      </c>
      <c r="C22" s="13">
        <v>71406</v>
      </c>
      <c r="D22" s="13">
        <v>78104</v>
      </c>
      <c r="E22" s="13">
        <v>51611</v>
      </c>
      <c r="F22" s="13">
        <v>86282</v>
      </c>
      <c r="G22" s="13">
        <v>180590</v>
      </c>
      <c r="H22" s="13">
        <v>53568</v>
      </c>
      <c r="I22" s="13">
        <v>11111</v>
      </c>
      <c r="J22" s="13">
        <v>31643</v>
      </c>
      <c r="K22" s="11">
        <f t="shared" si="4"/>
        <v>635318</v>
      </c>
      <c r="L22" s="50"/>
    </row>
    <row r="23" spans="1:11" ht="17.25" customHeight="1">
      <c r="A23" s="12" t="s">
        <v>25</v>
      </c>
      <c r="B23" s="13">
        <v>5133</v>
      </c>
      <c r="C23" s="13">
        <v>6453</v>
      </c>
      <c r="D23" s="13">
        <v>5324</v>
      </c>
      <c r="E23" s="13">
        <v>3832</v>
      </c>
      <c r="F23" s="13">
        <v>5580</v>
      </c>
      <c r="G23" s="13">
        <v>9218</v>
      </c>
      <c r="H23" s="13">
        <v>6204</v>
      </c>
      <c r="I23" s="13">
        <v>1240</v>
      </c>
      <c r="J23" s="13">
        <v>1833</v>
      </c>
      <c r="K23" s="11">
        <f t="shared" si="4"/>
        <v>44817</v>
      </c>
    </row>
    <row r="24" spans="1:11" ht="17.25" customHeight="1">
      <c r="A24" s="16" t="s">
        <v>26</v>
      </c>
      <c r="B24" s="13">
        <f>+B25+B26</f>
        <v>138230</v>
      </c>
      <c r="C24" s="13">
        <f aca="true" t="shared" si="7" ref="C24:J24">+C25+C26</f>
        <v>197750</v>
      </c>
      <c r="D24" s="13">
        <f t="shared" si="7"/>
        <v>202121</v>
      </c>
      <c r="E24" s="13">
        <f t="shared" si="7"/>
        <v>128708</v>
      </c>
      <c r="F24" s="13">
        <f t="shared" si="7"/>
        <v>162171</v>
      </c>
      <c r="G24" s="13">
        <f t="shared" si="7"/>
        <v>228061</v>
      </c>
      <c r="H24" s="13">
        <f t="shared" si="7"/>
        <v>111680</v>
      </c>
      <c r="I24" s="13">
        <f t="shared" si="7"/>
        <v>32935</v>
      </c>
      <c r="J24" s="13">
        <f t="shared" si="7"/>
        <v>89017</v>
      </c>
      <c r="K24" s="11">
        <f t="shared" si="4"/>
        <v>1290673</v>
      </c>
    </row>
    <row r="25" spans="1:12" ht="17.25" customHeight="1">
      <c r="A25" s="12" t="s">
        <v>114</v>
      </c>
      <c r="B25" s="13">
        <v>70180</v>
      </c>
      <c r="C25" s="13">
        <v>109005</v>
      </c>
      <c r="D25" s="13">
        <v>116972</v>
      </c>
      <c r="E25" s="13">
        <v>74238</v>
      </c>
      <c r="F25" s="13">
        <v>88261</v>
      </c>
      <c r="G25" s="13">
        <v>119745</v>
      </c>
      <c r="H25" s="13">
        <v>60641</v>
      </c>
      <c r="I25" s="13">
        <v>20610</v>
      </c>
      <c r="J25" s="13">
        <v>49753</v>
      </c>
      <c r="K25" s="11">
        <f t="shared" si="4"/>
        <v>709405</v>
      </c>
      <c r="L25" s="50"/>
    </row>
    <row r="26" spans="1:12" ht="17.25" customHeight="1">
      <c r="A26" s="12" t="s">
        <v>115</v>
      </c>
      <c r="B26" s="13">
        <v>68050</v>
      </c>
      <c r="C26" s="13">
        <v>88745</v>
      </c>
      <c r="D26" s="13">
        <v>85149</v>
      </c>
      <c r="E26" s="13">
        <v>54470</v>
      </c>
      <c r="F26" s="13">
        <v>73910</v>
      </c>
      <c r="G26" s="13">
        <v>108316</v>
      </c>
      <c r="H26" s="13">
        <v>51039</v>
      </c>
      <c r="I26" s="13">
        <v>12325</v>
      </c>
      <c r="J26" s="13">
        <v>39264</v>
      </c>
      <c r="K26" s="11">
        <f t="shared" si="4"/>
        <v>581268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7453</v>
      </c>
      <c r="I27" s="11">
        <v>0</v>
      </c>
      <c r="J27" s="11">
        <v>0</v>
      </c>
      <c r="K27" s="11">
        <f t="shared" si="4"/>
        <v>7453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11505.28</v>
      </c>
      <c r="I35" s="19">
        <v>0</v>
      </c>
      <c r="J35" s="19">
        <v>0</v>
      </c>
      <c r="K35" s="23">
        <f>SUM(B35:J35)</f>
        <v>11505.28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1730245.3199999998</v>
      </c>
      <c r="C47" s="22">
        <f aca="true" t="shared" si="12" ref="C47:H47">+C48+C57</f>
        <v>2527341.24</v>
      </c>
      <c r="D47" s="22">
        <f t="shared" si="12"/>
        <v>2850150.5799999996</v>
      </c>
      <c r="E47" s="22">
        <f t="shared" si="12"/>
        <v>1661044.45</v>
      </c>
      <c r="F47" s="22">
        <f t="shared" si="12"/>
        <v>2239878.92</v>
      </c>
      <c r="G47" s="22">
        <f t="shared" si="12"/>
        <v>3171284.2400000007</v>
      </c>
      <c r="H47" s="22">
        <f t="shared" si="12"/>
        <v>1653621.27</v>
      </c>
      <c r="I47" s="22">
        <f>+I48+I57</f>
        <v>592515.6</v>
      </c>
      <c r="J47" s="22">
        <f>+J48+J57</f>
        <v>1019392.56</v>
      </c>
      <c r="K47" s="22">
        <f>SUM(B47:J47)</f>
        <v>17445474.18</v>
      </c>
    </row>
    <row r="48" spans="1:11" ht="17.25" customHeight="1">
      <c r="A48" s="16" t="s">
        <v>107</v>
      </c>
      <c r="B48" s="23">
        <f>SUM(B49:B56)</f>
        <v>1713619.7499999998</v>
      </c>
      <c r="C48" s="23">
        <f aca="true" t="shared" si="13" ref="C48:J48">SUM(C49:C56)</f>
        <v>2503331.54</v>
      </c>
      <c r="D48" s="23">
        <f t="shared" si="13"/>
        <v>2824937.07</v>
      </c>
      <c r="E48" s="23">
        <f t="shared" si="13"/>
        <v>1638142.42</v>
      </c>
      <c r="F48" s="23">
        <f t="shared" si="13"/>
        <v>2219219.61</v>
      </c>
      <c r="G48" s="23">
        <f t="shared" si="13"/>
        <v>3141732.7500000005</v>
      </c>
      <c r="H48" s="23">
        <f t="shared" si="13"/>
        <v>1633362.71</v>
      </c>
      <c r="I48" s="23">
        <f t="shared" si="13"/>
        <v>592515.6</v>
      </c>
      <c r="J48" s="23">
        <f t="shared" si="13"/>
        <v>1005534.05</v>
      </c>
      <c r="K48" s="23">
        <f aca="true" t="shared" si="14" ref="K48:K57">SUM(B48:J48)</f>
        <v>17272395.499999996</v>
      </c>
    </row>
    <row r="49" spans="1:11" ht="17.25" customHeight="1">
      <c r="A49" s="34" t="s">
        <v>43</v>
      </c>
      <c r="B49" s="23">
        <f aca="true" t="shared" si="15" ref="B49:H49">ROUND(B30*B7,2)</f>
        <v>1712401.93</v>
      </c>
      <c r="C49" s="23">
        <f t="shared" si="15"/>
        <v>2495840.5</v>
      </c>
      <c r="D49" s="23">
        <f t="shared" si="15"/>
        <v>2822468.69</v>
      </c>
      <c r="E49" s="23">
        <f t="shared" si="15"/>
        <v>1637144.59</v>
      </c>
      <c r="F49" s="23">
        <f t="shared" si="15"/>
        <v>2217375.09</v>
      </c>
      <c r="G49" s="23">
        <f t="shared" si="15"/>
        <v>3139087.49</v>
      </c>
      <c r="H49" s="23">
        <f t="shared" si="15"/>
        <v>1620683.43</v>
      </c>
      <c r="I49" s="23">
        <f>ROUND(I30*I7,2)</f>
        <v>591449.88</v>
      </c>
      <c r="J49" s="23">
        <f>ROUND(J30*J7,2)</f>
        <v>1003317.01</v>
      </c>
      <c r="K49" s="23">
        <f t="shared" si="14"/>
        <v>17239768.61</v>
      </c>
    </row>
    <row r="50" spans="1:11" ht="17.25" customHeight="1">
      <c r="A50" s="34" t="s">
        <v>44</v>
      </c>
      <c r="B50" s="19">
        <v>0</v>
      </c>
      <c r="C50" s="23">
        <f>ROUND(C31*C7,2)</f>
        <v>5547.69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5547.69</v>
      </c>
    </row>
    <row r="51" spans="1:11" ht="17.25" customHeight="1">
      <c r="A51" s="64" t="s">
        <v>103</v>
      </c>
      <c r="B51" s="65">
        <f aca="true" t="shared" si="16" ref="B51:H51">ROUND(B32*B7,2)</f>
        <v>-2873.86</v>
      </c>
      <c r="C51" s="65">
        <f t="shared" si="16"/>
        <v>-3830.37</v>
      </c>
      <c r="D51" s="65">
        <f t="shared" si="16"/>
        <v>-3917.38</v>
      </c>
      <c r="E51" s="65">
        <f t="shared" si="16"/>
        <v>-2447.57</v>
      </c>
      <c r="F51" s="65">
        <f t="shared" si="16"/>
        <v>-3437</v>
      </c>
      <c r="G51" s="65">
        <f t="shared" si="16"/>
        <v>-4784.82</v>
      </c>
      <c r="H51" s="65">
        <f t="shared" si="16"/>
        <v>-2541.04</v>
      </c>
      <c r="I51" s="19">
        <v>0</v>
      </c>
      <c r="J51" s="19">
        <v>0</v>
      </c>
      <c r="K51" s="65">
        <f>SUM(B51:J51)</f>
        <v>-23832.04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11505.28</v>
      </c>
      <c r="I53" s="31">
        <f>+I35</f>
        <v>0</v>
      </c>
      <c r="J53" s="31">
        <f>+J35</f>
        <v>0</v>
      </c>
      <c r="K53" s="23">
        <f t="shared" si="14"/>
        <v>11505.28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24009.7</v>
      </c>
      <c r="D57" s="36">
        <v>25213.51</v>
      </c>
      <c r="E57" s="36">
        <v>22902.03</v>
      </c>
      <c r="F57" s="36">
        <v>20659.31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173078.68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-238280.80000000002</v>
      </c>
      <c r="C61" s="35">
        <f t="shared" si="17"/>
        <v>-236441.37</v>
      </c>
      <c r="D61" s="35">
        <f t="shared" si="17"/>
        <v>-218017.31</v>
      </c>
      <c r="E61" s="35">
        <f t="shared" si="17"/>
        <v>-301400.64</v>
      </c>
      <c r="F61" s="35">
        <f t="shared" si="17"/>
        <v>-268502.92</v>
      </c>
      <c r="G61" s="35">
        <f t="shared" si="17"/>
        <v>-328455.11</v>
      </c>
      <c r="H61" s="35">
        <f t="shared" si="17"/>
        <v>-193003.05</v>
      </c>
      <c r="I61" s="35">
        <f t="shared" si="17"/>
        <v>-98934.38</v>
      </c>
      <c r="J61" s="35">
        <f t="shared" si="17"/>
        <v>-75329.62</v>
      </c>
      <c r="K61" s="35">
        <f>SUM(B61:J61)</f>
        <v>-1958365.2000000002</v>
      </c>
    </row>
    <row r="62" spans="1:11" ht="18.75" customHeight="1">
      <c r="A62" s="16" t="s">
        <v>74</v>
      </c>
      <c r="B62" s="35">
        <f aca="true" t="shared" si="18" ref="B62:J62">B63+B64+B65+B66+B67+B68</f>
        <v>-222769.85</v>
      </c>
      <c r="C62" s="35">
        <f t="shared" si="18"/>
        <v>-214336.55</v>
      </c>
      <c r="D62" s="35">
        <f t="shared" si="18"/>
        <v>-196993.77</v>
      </c>
      <c r="E62" s="35">
        <f t="shared" si="18"/>
        <v>-286435.88</v>
      </c>
      <c r="F62" s="35">
        <f t="shared" si="18"/>
        <v>-246919.11</v>
      </c>
      <c r="G62" s="35">
        <f t="shared" si="18"/>
        <v>-295705.38</v>
      </c>
      <c r="H62" s="35">
        <f t="shared" si="18"/>
        <v>-178684</v>
      </c>
      <c r="I62" s="35">
        <f t="shared" si="18"/>
        <v>-31428</v>
      </c>
      <c r="J62" s="35">
        <f t="shared" si="18"/>
        <v>-64952</v>
      </c>
      <c r="K62" s="35">
        <f aca="true" t="shared" si="19" ref="K62:K91">SUM(B62:J62)</f>
        <v>-1738224.54</v>
      </c>
    </row>
    <row r="63" spans="1:11" ht="18.75" customHeight="1">
      <c r="A63" s="12" t="s">
        <v>75</v>
      </c>
      <c r="B63" s="35">
        <f>-ROUND(B9*$D$3,2)</f>
        <v>-144172</v>
      </c>
      <c r="C63" s="35">
        <f aca="true" t="shared" si="20" ref="C63:J63">-ROUND(C9*$D$3,2)</f>
        <v>-206168</v>
      </c>
      <c r="D63" s="35">
        <f t="shared" si="20"/>
        <v>-165248</v>
      </c>
      <c r="E63" s="35">
        <f t="shared" si="20"/>
        <v>-133812</v>
      </c>
      <c r="F63" s="35">
        <f t="shared" si="20"/>
        <v>-148312</v>
      </c>
      <c r="G63" s="35">
        <f t="shared" si="20"/>
        <v>-196772</v>
      </c>
      <c r="H63" s="35">
        <f t="shared" si="20"/>
        <v>-178684</v>
      </c>
      <c r="I63" s="35">
        <f t="shared" si="20"/>
        <v>-31428</v>
      </c>
      <c r="J63" s="35">
        <f t="shared" si="20"/>
        <v>-64952</v>
      </c>
      <c r="K63" s="35">
        <f t="shared" si="19"/>
        <v>-1269548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-1236</v>
      </c>
      <c r="C65" s="35">
        <v>-240</v>
      </c>
      <c r="D65" s="35">
        <v>-164</v>
      </c>
      <c r="E65" s="35">
        <v>-744</v>
      </c>
      <c r="F65" s="35">
        <v>-436</v>
      </c>
      <c r="G65" s="35">
        <v>-288</v>
      </c>
      <c r="H65" s="19">
        <v>0</v>
      </c>
      <c r="I65" s="19">
        <v>0</v>
      </c>
      <c r="J65" s="19">
        <v>0</v>
      </c>
      <c r="K65" s="35">
        <f t="shared" si="19"/>
        <v>-3108</v>
      </c>
    </row>
    <row r="66" spans="1:11" ht="18.75" customHeight="1">
      <c r="A66" s="12" t="s">
        <v>104</v>
      </c>
      <c r="B66" s="35">
        <v>-6492</v>
      </c>
      <c r="C66" s="35">
        <v>-1992</v>
      </c>
      <c r="D66" s="35">
        <v>-1840</v>
      </c>
      <c r="E66" s="35">
        <v>-3124</v>
      </c>
      <c r="F66" s="35">
        <v>-1484</v>
      </c>
      <c r="G66" s="35">
        <v>-1092</v>
      </c>
      <c r="H66" s="19">
        <v>0</v>
      </c>
      <c r="I66" s="19">
        <v>0</v>
      </c>
      <c r="J66" s="19">
        <v>0</v>
      </c>
      <c r="K66" s="35">
        <f t="shared" si="19"/>
        <v>-16024</v>
      </c>
    </row>
    <row r="67" spans="1:11" ht="18.75" customHeight="1">
      <c r="A67" s="12" t="s">
        <v>52</v>
      </c>
      <c r="B67" s="35">
        <v>-70869.85</v>
      </c>
      <c r="C67" s="35">
        <v>-5936.55</v>
      </c>
      <c r="D67" s="35">
        <v>-29741.77</v>
      </c>
      <c r="E67" s="35">
        <v>-148755.88</v>
      </c>
      <c r="F67" s="35">
        <v>-96687.11</v>
      </c>
      <c r="G67" s="35">
        <v>-97553.38</v>
      </c>
      <c r="H67" s="19">
        <v>0</v>
      </c>
      <c r="I67" s="19">
        <v>0</v>
      </c>
      <c r="J67" s="19">
        <v>0</v>
      </c>
      <c r="K67" s="35">
        <f t="shared" si="19"/>
        <v>-449544.54000000004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-22104.820000000003</v>
      </c>
      <c r="D69" s="65">
        <f>SUM(D70:D103)</f>
        <v>-21023.54</v>
      </c>
      <c r="E69" s="65">
        <f aca="true" t="shared" si="21" ref="E69:J69">SUM(E70:E103)</f>
        <v>-14964.76</v>
      </c>
      <c r="F69" s="65">
        <f t="shared" si="21"/>
        <v>-21583.81</v>
      </c>
      <c r="G69" s="65">
        <f t="shared" si="21"/>
        <v>-32749.730000000003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-220140.66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1491964.5199999998</v>
      </c>
      <c r="C107" s="24">
        <f t="shared" si="22"/>
        <v>2290899.8700000006</v>
      </c>
      <c r="D107" s="24">
        <f t="shared" si="22"/>
        <v>2632133.2699999996</v>
      </c>
      <c r="E107" s="24">
        <f t="shared" si="22"/>
        <v>1359643.81</v>
      </c>
      <c r="F107" s="24">
        <f t="shared" si="22"/>
        <v>1971376</v>
      </c>
      <c r="G107" s="24">
        <f t="shared" si="22"/>
        <v>2842829.130000001</v>
      </c>
      <c r="H107" s="24">
        <f t="shared" si="22"/>
        <v>1460618.22</v>
      </c>
      <c r="I107" s="24">
        <f>+I108+I109</f>
        <v>493581.22</v>
      </c>
      <c r="J107" s="24">
        <f>+J108+J109</f>
        <v>944062.9400000001</v>
      </c>
      <c r="K107" s="46">
        <f>SUM(B107:J107)</f>
        <v>15487108.980000002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1475338.9499999997</v>
      </c>
      <c r="C108" s="24">
        <f t="shared" si="23"/>
        <v>2266890.1700000004</v>
      </c>
      <c r="D108" s="24">
        <f t="shared" si="23"/>
        <v>2606919.76</v>
      </c>
      <c r="E108" s="24">
        <f t="shared" si="23"/>
        <v>1336741.78</v>
      </c>
      <c r="F108" s="24">
        <f t="shared" si="23"/>
        <v>1950716.69</v>
      </c>
      <c r="G108" s="24">
        <f t="shared" si="23"/>
        <v>2813277.6400000006</v>
      </c>
      <c r="H108" s="24">
        <f t="shared" si="23"/>
        <v>1440359.66</v>
      </c>
      <c r="I108" s="24">
        <f t="shared" si="23"/>
        <v>493581.22</v>
      </c>
      <c r="J108" s="24">
        <f t="shared" si="23"/>
        <v>930204.43</v>
      </c>
      <c r="K108" s="46">
        <f>SUM(B108:J108)</f>
        <v>15314030.3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16625.57</v>
      </c>
      <c r="C109" s="24">
        <f t="shared" si="24"/>
        <v>24009.7</v>
      </c>
      <c r="D109" s="24">
        <f t="shared" si="24"/>
        <v>25213.51</v>
      </c>
      <c r="E109" s="24">
        <f t="shared" si="24"/>
        <v>22902.03</v>
      </c>
      <c r="F109" s="24">
        <f t="shared" si="24"/>
        <v>20659.31</v>
      </c>
      <c r="G109" s="24">
        <f t="shared" si="24"/>
        <v>29551.49</v>
      </c>
      <c r="H109" s="24">
        <f t="shared" si="24"/>
        <v>20258.56</v>
      </c>
      <c r="I109" s="19">
        <f t="shared" si="24"/>
        <v>0</v>
      </c>
      <c r="J109" s="24">
        <f t="shared" si="24"/>
        <v>13858.51</v>
      </c>
      <c r="K109" s="46">
        <f>SUM(B109:J109)</f>
        <v>173078.68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15487108.979999999</v>
      </c>
      <c r="L115" s="52"/>
    </row>
    <row r="116" spans="1:11" ht="18.75" customHeight="1">
      <c r="A116" s="26" t="s">
        <v>70</v>
      </c>
      <c r="B116" s="27">
        <v>196209.45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196209.45</v>
      </c>
    </row>
    <row r="117" spans="1:11" ht="18.75" customHeight="1">
      <c r="A117" s="26" t="s">
        <v>71</v>
      </c>
      <c r="B117" s="27">
        <v>1295755.07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1295755.07</v>
      </c>
    </row>
    <row r="118" spans="1:11" ht="18.75" customHeight="1">
      <c r="A118" s="26" t="s">
        <v>72</v>
      </c>
      <c r="B118" s="38">
        <v>0</v>
      </c>
      <c r="C118" s="27">
        <f>+C107</f>
        <v>2290899.8700000006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2290899.8700000006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2449648.44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2449648.44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182484.83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182484.83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1346047.37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1346047.37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13596.44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13596.44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383889.13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383889.13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711771.54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711771.54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96013.87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96013.87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779701.46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779701.46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830513.05</v>
      </c>
      <c r="H127" s="38">
        <v>0</v>
      </c>
      <c r="I127" s="38">
        <v>0</v>
      </c>
      <c r="J127" s="38">
        <v>0</v>
      </c>
      <c r="K127" s="39">
        <f t="shared" si="25"/>
        <v>830513.05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66662.6</v>
      </c>
      <c r="H128" s="38">
        <v>0</v>
      </c>
      <c r="I128" s="38">
        <v>0</v>
      </c>
      <c r="J128" s="38">
        <v>0</v>
      </c>
      <c r="K128" s="39">
        <f t="shared" si="25"/>
        <v>66662.6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395170.51</v>
      </c>
      <c r="H129" s="38">
        <v>0</v>
      </c>
      <c r="I129" s="38">
        <v>0</v>
      </c>
      <c r="J129" s="38">
        <v>0</v>
      </c>
      <c r="K129" s="39">
        <f t="shared" si="25"/>
        <v>395170.51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411384.26</v>
      </c>
      <c r="H130" s="38">
        <v>0</v>
      </c>
      <c r="I130" s="38">
        <v>0</v>
      </c>
      <c r="J130" s="38">
        <v>0</v>
      </c>
      <c r="K130" s="39">
        <f t="shared" si="25"/>
        <v>411384.26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1139098.71</v>
      </c>
      <c r="H131" s="38">
        <v>0</v>
      </c>
      <c r="I131" s="38">
        <v>0</v>
      </c>
      <c r="J131" s="38">
        <v>0</v>
      </c>
      <c r="K131" s="39">
        <f t="shared" si="25"/>
        <v>1139098.71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526761.33</v>
      </c>
      <c r="I132" s="38">
        <v>0</v>
      </c>
      <c r="J132" s="38">
        <v>0</v>
      </c>
      <c r="K132" s="39">
        <f t="shared" si="25"/>
        <v>526761.33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933856.89</v>
      </c>
      <c r="I133" s="38">
        <v>0</v>
      </c>
      <c r="J133" s="38">
        <v>0</v>
      </c>
      <c r="K133" s="39">
        <f t="shared" si="25"/>
        <v>933856.89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493581.22</v>
      </c>
      <c r="J134" s="38"/>
      <c r="K134" s="39">
        <f t="shared" si="25"/>
        <v>493581.22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944062.94</v>
      </c>
      <c r="K135" s="42">
        <f t="shared" si="25"/>
        <v>944062.94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2018-05-03T17:45:44Z</dcterms:modified>
  <cp:category/>
  <cp:version/>
  <cp:contentType/>
  <cp:contentStatus/>
</cp:coreProperties>
</file>