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<sst xmlns="http://schemas.openxmlformats.org/spreadsheetml/2006/main" count="139" uniqueCount="139">
  <si>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</si>
  <si>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</si>
  <si>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</si>
  <si>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</si>
  <si>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</si>
  <si>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</si>
  <si>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</si>
  <si>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</si>
  <si>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</si>
  <si>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</si>
  <si>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</si>
  <si>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</si>
  <si>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</si>
  <si>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</si>
  <si>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</si>
  <si>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</si>
  <si>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</si>
  <si>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</si>
  <si>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</si>
  <si>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</si>
  <si>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</si>
  <si>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</si>
  <si>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</si>
  <si>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</si>
  <si>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</si>
  <si>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</si>
  <si>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</si>
  <si>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</si>
  <si>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</si>
  <si>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</si>
  <si>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</si>
  <si>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</si>
  <si>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</si>
  <si>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</si>
  <si>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</si>
  <si>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</si>
  <si>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</si>
  <si>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</si>
  <si>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</si>
  <si>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</si>
  <si>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</si>
  <si>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</si>
  <si>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</si>
  <si>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</si>
  <si>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</si>
  <si>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</si>
  <si>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</si>
  <si>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</si>
  <si>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</si>
  <si>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</si>
  <si>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</si>
  <si>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</si>
  <si>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</si>
  <si>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</si>
  <si>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</si>
  <si>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</si>
  <si>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</si>
  <si>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</si>
  <si>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</si>
  <si>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</si>
  <si>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</si>
  <si>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</si>
  <si>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</si>
  <si>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</si>
  <si>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</si>
  <si>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</si>
  <si>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</si>
  <si>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</si>
  <si>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</si>
  <si>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</si>
  <si>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</si>
  <si>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</si>
  <si>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</si>
  <si>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</si>
  <si>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</si>
  <si>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</si>
  <si>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</si>
  <si>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</si>
  <si>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</si>
  <si>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</si>
  <si>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</si>
  <si>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</si>
  <si>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</si>
  <si>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</si>
  <si>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</si>
  <si>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</si>
  <si>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</si>
  <si>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</si>
  <si>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</si>
  <si>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</si>
  <si>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</si>
  <si>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</si>
  <si>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</si>
  <si>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</si>
  <si>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</si>
  <si>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</si>
  <si>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</si>
  <si>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</si>
  <si>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</si>
  <si>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</si>
  <si>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</si>
  <si>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</si>
  <si>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</si>
  <si>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</si>
  <si>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</si>
  <si>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</si>
  <si>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</si>
  <si>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</si>
  <si>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</si>
  <si>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</si>
  <si>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</si>
  <si>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</si>
  <si>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</si>
  <si>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</si>
  <si>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</si>
  <si>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</si>
  <si>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</si>
  <si>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</si>
  <si>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</si>
  <si>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</si>
  <si>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</si>
  <si>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</si>
  <si>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</si>
  <si>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</si>
  <si>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</si>
  <si>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</si>
  <si>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</si>
  <si>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</si>
  <si>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</si>
  <si>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</si>
  <si>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</si>
  <si>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</si>
  <si>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</si>
  <si>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</si>
  <si>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</si>
  <si>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</si>
  <si>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</si>
  <si>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</si>
  <si>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24/04/18 - VENCIMENTO 02/05/18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</si>
</sst>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605003</v>
      </c>
      <c r="C7" s="9">
        <f t="shared" si="0"/>
        <v>797756</v>
      </c>
      <c r="D7" s="9">
        <f t="shared" si="0"/>
        <v>790157</v>
      </c>
      <c r="E7" s="9">
        <f t="shared" si="0"/>
        <v>548422</v>
      </c>
      <c r="F7" s="9">
        <f t="shared" si="0"/>
        <v>741827</v>
      </c>
      <c r="G7" s="9">
        <f t="shared" si="0"/>
        <v>1217788</v>
      </c>
      <c r="H7" s="9">
        <f t="shared" si="0"/>
        <v>560437</v>
      </c>
      <c r="I7" s="9">
        <f t="shared" si="0"/>
        <v>126347</v>
      </c>
      <c r="J7" s="9">
        <f t="shared" si="0"/>
        <v>330157</v>
      </c>
      <c r="K7" s="9">
        <f t="shared" si="0"/>
        <v>5717894</v>
      </c>
      <c r="L7" s="50"/>
    </row>
    <row r="8" spans="1:11" ht="17.25" customHeight="1">
      <c r="A8" s="10" t="s">
        <v>96</v>
      </c>
      <c r="B8" s="11">
        <f>B9+B12+B16</f>
        <v>289381</v>
      </c>
      <c r="C8" s="11">
        <f aca="true" t="shared" si="1" ref="C8:J8">C9+C12+C16</f>
        <v>388462</v>
      </c>
      <c r="D8" s="11">
        <f t="shared" si="1"/>
        <v>358500</v>
      </c>
      <c r="E8" s="11">
        <f t="shared" si="1"/>
        <v>269432</v>
      </c>
      <c r="F8" s="11">
        <f t="shared" si="1"/>
        <v>347790</v>
      </c>
      <c r="G8" s="11">
        <f t="shared" si="1"/>
        <v>576384</v>
      </c>
      <c r="H8" s="11">
        <f t="shared" si="1"/>
        <v>293041</v>
      </c>
      <c r="I8" s="11">
        <f t="shared" si="1"/>
        <v>56289</v>
      </c>
      <c r="J8" s="11">
        <f t="shared" si="1"/>
        <v>149270</v>
      </c>
      <c r="K8" s="11">
        <f>SUM(B8:J8)</f>
        <v>2728549</v>
      </c>
    </row>
    <row r="9" spans="1:11" ht="17.25" customHeight="1">
      <c r="A9" s="15" t="s">
        <v>16</v>
      </c>
      <c r="B9" s="13">
        <f>+B10+B11</f>
        <v>36187</v>
      </c>
      <c r="C9" s="13">
        <f aca="true" t="shared" si="2" ref="C9:J9">+C10+C11</f>
        <v>52055</v>
      </c>
      <c r="D9" s="13">
        <f t="shared" si="2"/>
        <v>41106</v>
      </c>
      <c r="E9" s="13">
        <f t="shared" si="2"/>
        <v>33643</v>
      </c>
      <c r="F9" s="13">
        <f t="shared" si="2"/>
        <v>37990</v>
      </c>
      <c r="G9" s="13">
        <f t="shared" si="2"/>
        <v>48735</v>
      </c>
      <c r="H9" s="13">
        <f t="shared" si="2"/>
        <v>45201</v>
      </c>
      <c r="I9" s="13">
        <f t="shared" si="2"/>
        <v>8010</v>
      </c>
      <c r="J9" s="13">
        <f t="shared" si="2"/>
        <v>15878</v>
      </c>
      <c r="K9" s="11">
        <f>SUM(B9:J9)</f>
        <v>318805</v>
      </c>
    </row>
    <row r="10" spans="1:11" ht="17.25" customHeight="1">
      <c r="A10" s="29" t="s">
        <v>17</v>
      </c>
      <c r="B10" s="13">
        <v>36187</v>
      </c>
      <c r="C10" s="13">
        <v>52055</v>
      </c>
      <c r="D10" s="13">
        <v>41106</v>
      </c>
      <c r="E10" s="13">
        <v>33643</v>
      </c>
      <c r="F10" s="13">
        <v>37990</v>
      </c>
      <c r="G10" s="13">
        <v>48735</v>
      </c>
      <c r="H10" s="13">
        <v>45201</v>
      </c>
      <c r="I10" s="13">
        <v>8010</v>
      </c>
      <c r="J10" s="13">
        <v>15878</v>
      </c>
      <c r="K10" s="11">
        <f>SUM(B10:J10)</f>
        <v>318805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239957</v>
      </c>
      <c r="C12" s="17">
        <f t="shared" si="3"/>
        <v>317856</v>
      </c>
      <c r="D12" s="17">
        <f t="shared" si="3"/>
        <v>300861</v>
      </c>
      <c r="E12" s="17">
        <f t="shared" si="3"/>
        <v>223632</v>
      </c>
      <c r="F12" s="17">
        <f t="shared" si="3"/>
        <v>290555</v>
      </c>
      <c r="G12" s="17">
        <f t="shared" si="3"/>
        <v>495059</v>
      </c>
      <c r="H12" s="17">
        <f t="shared" si="3"/>
        <v>234327</v>
      </c>
      <c r="I12" s="17">
        <f t="shared" si="3"/>
        <v>45339</v>
      </c>
      <c r="J12" s="17">
        <f t="shared" si="3"/>
        <v>126302</v>
      </c>
      <c r="K12" s="11">
        <f aca="true" t="shared" si="4" ref="K12:K27">SUM(B12:J12)</f>
        <v>2273888</v>
      </c>
    </row>
    <row r="13" spans="1:13" ht="17.25" customHeight="1">
      <c r="A13" s="14" t="s">
        <v>19</v>
      </c>
      <c r="B13" s="13">
        <v>118410</v>
      </c>
      <c r="C13" s="13">
        <v>163649</v>
      </c>
      <c r="D13" s="13">
        <v>162880</v>
      </c>
      <c r="E13" s="13">
        <v>115250</v>
      </c>
      <c r="F13" s="13">
        <v>148834</v>
      </c>
      <c r="G13" s="13">
        <v>239800</v>
      </c>
      <c r="H13" s="13">
        <v>109390</v>
      </c>
      <c r="I13" s="13">
        <v>25434</v>
      </c>
      <c r="J13" s="13">
        <v>67647</v>
      </c>
      <c r="K13" s="11">
        <f t="shared" si="4"/>
        <v>1151294</v>
      </c>
      <c r="L13" s="50"/>
      <c r="M13" s="51"/>
    </row>
    <row r="14" spans="1:12" ht="17.25" customHeight="1">
      <c r="A14" s="14" t="s">
        <v>20</v>
      </c>
      <c r="B14" s="13">
        <v>108831</v>
      </c>
      <c r="C14" s="13">
        <v>134448</v>
      </c>
      <c r="D14" s="13">
        <v>124591</v>
      </c>
      <c r="E14" s="13">
        <v>96099</v>
      </c>
      <c r="F14" s="13">
        <v>128312</v>
      </c>
      <c r="G14" s="13">
        <v>234687</v>
      </c>
      <c r="H14" s="13">
        <v>105021</v>
      </c>
      <c r="I14" s="13">
        <v>16613</v>
      </c>
      <c r="J14" s="13">
        <v>54207</v>
      </c>
      <c r="K14" s="11">
        <f t="shared" si="4"/>
        <v>1002809</v>
      </c>
      <c r="L14" s="50"/>
    </row>
    <row r="15" spans="1:11" ht="17.25" customHeight="1">
      <c r="A15" s="14" t="s">
        <v>21</v>
      </c>
      <c r="B15" s="13">
        <v>12716</v>
      </c>
      <c r="C15" s="13">
        <v>19759</v>
      </c>
      <c r="D15" s="13">
        <v>13390</v>
      </c>
      <c r="E15" s="13">
        <v>12283</v>
      </c>
      <c r="F15" s="13">
        <v>13409</v>
      </c>
      <c r="G15" s="13">
        <v>20572</v>
      </c>
      <c r="H15" s="13">
        <v>19916</v>
      </c>
      <c r="I15" s="13">
        <v>3292</v>
      </c>
      <c r="J15" s="13">
        <v>4448</v>
      </c>
      <c r="K15" s="11">
        <f t="shared" si="4"/>
        <v>119785</v>
      </c>
    </row>
    <row r="16" spans="1:11" ht="17.25" customHeight="1">
      <c r="A16" s="15" t="s">
        <v>92</v>
      </c>
      <c r="B16" s="13">
        <f>B17+B18+B19</f>
        <v>13237</v>
      </c>
      <c r="C16" s="13">
        <f aca="true" t="shared" si="5" ref="C16:J16">C17+C18+C19</f>
        <v>18551</v>
      </c>
      <c r="D16" s="13">
        <f t="shared" si="5"/>
        <v>16533</v>
      </c>
      <c r="E16" s="13">
        <f t="shared" si="5"/>
        <v>12157</v>
      </c>
      <c r="F16" s="13">
        <f t="shared" si="5"/>
        <v>19245</v>
      </c>
      <c r="G16" s="13">
        <f t="shared" si="5"/>
        <v>32590</v>
      </c>
      <c r="H16" s="13">
        <f t="shared" si="5"/>
        <v>13513</v>
      </c>
      <c r="I16" s="13">
        <f t="shared" si="5"/>
        <v>2940</v>
      </c>
      <c r="J16" s="13">
        <f t="shared" si="5"/>
        <v>7090</v>
      </c>
      <c r="K16" s="11">
        <f t="shared" si="4"/>
        <v>135856</v>
      </c>
    </row>
    <row r="17" spans="1:11" ht="17.25" customHeight="1">
      <c r="A17" s="14" t="s">
        <v>93</v>
      </c>
      <c r="B17" s="13">
        <v>13109</v>
      </c>
      <c r="C17" s="13">
        <v>18384</v>
      </c>
      <c r="D17" s="13">
        <v>16346</v>
      </c>
      <c r="E17" s="13">
        <v>12024</v>
      </c>
      <c r="F17" s="13">
        <v>19069</v>
      </c>
      <c r="G17" s="13">
        <v>32203</v>
      </c>
      <c r="H17" s="13">
        <v>13372</v>
      </c>
      <c r="I17" s="13">
        <v>2913</v>
      </c>
      <c r="J17" s="13">
        <v>7023</v>
      </c>
      <c r="K17" s="11">
        <f t="shared" si="4"/>
        <v>134443</v>
      </c>
    </row>
    <row r="18" spans="1:11" ht="17.25" customHeight="1">
      <c r="A18" s="14" t="s">
        <v>94</v>
      </c>
      <c r="B18" s="13">
        <v>107</v>
      </c>
      <c r="C18" s="13">
        <v>142</v>
      </c>
      <c r="D18" s="13">
        <v>165</v>
      </c>
      <c r="E18" s="13">
        <v>109</v>
      </c>
      <c r="F18" s="13">
        <v>150</v>
      </c>
      <c r="G18" s="13">
        <v>356</v>
      </c>
      <c r="H18" s="13">
        <v>125</v>
      </c>
      <c r="I18" s="13">
        <v>25</v>
      </c>
      <c r="J18" s="13">
        <v>56</v>
      </c>
      <c r="K18" s="11">
        <f t="shared" si="4"/>
        <v>1235</v>
      </c>
    </row>
    <row r="19" spans="1:11" ht="17.25" customHeight="1">
      <c r="A19" s="14" t="s">
        <v>95</v>
      </c>
      <c r="B19" s="13">
        <v>21</v>
      </c>
      <c r="C19" s="13">
        <v>25</v>
      </c>
      <c r="D19" s="13">
        <v>22</v>
      </c>
      <c r="E19" s="13">
        <v>24</v>
      </c>
      <c r="F19" s="13">
        <v>26</v>
      </c>
      <c r="G19" s="13">
        <v>31</v>
      </c>
      <c r="H19" s="13">
        <v>16</v>
      </c>
      <c r="I19" s="13">
        <v>2</v>
      </c>
      <c r="J19" s="13">
        <v>11</v>
      </c>
      <c r="K19" s="11">
        <f t="shared" si="4"/>
        <v>178</v>
      </c>
    </row>
    <row r="20" spans="1:11" ht="17.25" customHeight="1">
      <c r="A20" s="16" t="s">
        <v>22</v>
      </c>
      <c r="B20" s="11">
        <f>+B21+B22+B23</f>
        <v>170910</v>
      </c>
      <c r="C20" s="11">
        <f aca="true" t="shared" si="6" ref="C20:J20">+C21+C22+C23</f>
        <v>200843</v>
      </c>
      <c r="D20" s="11">
        <f t="shared" si="6"/>
        <v>218438</v>
      </c>
      <c r="E20" s="11">
        <f t="shared" si="6"/>
        <v>141744</v>
      </c>
      <c r="F20" s="11">
        <f t="shared" si="6"/>
        <v>223661</v>
      </c>
      <c r="G20" s="11">
        <f t="shared" si="6"/>
        <v>403570</v>
      </c>
      <c r="H20" s="11">
        <f t="shared" si="6"/>
        <v>142673</v>
      </c>
      <c r="I20" s="11">
        <f t="shared" si="6"/>
        <v>34605</v>
      </c>
      <c r="J20" s="11">
        <f t="shared" si="6"/>
        <v>86835</v>
      </c>
      <c r="K20" s="11">
        <f t="shared" si="4"/>
        <v>1623279</v>
      </c>
    </row>
    <row r="21" spans="1:12" ht="17.25" customHeight="1">
      <c r="A21" s="12" t="s">
        <v>23</v>
      </c>
      <c r="B21" s="13">
        <v>94676</v>
      </c>
      <c r="C21" s="13">
        <v>120218</v>
      </c>
      <c r="D21" s="13">
        <v>134262</v>
      </c>
      <c r="E21" s="13">
        <v>83767</v>
      </c>
      <c r="F21" s="13">
        <v>129826</v>
      </c>
      <c r="G21" s="13">
        <v>217128</v>
      </c>
      <c r="H21" s="13">
        <v>81709</v>
      </c>
      <c r="I21" s="13">
        <v>22025</v>
      </c>
      <c r="J21" s="13">
        <v>52184</v>
      </c>
      <c r="K21" s="11">
        <f t="shared" si="4"/>
        <v>935795</v>
      </c>
      <c r="L21" s="50"/>
    </row>
    <row r="22" spans="1:12" ht="17.25" customHeight="1">
      <c r="A22" s="12" t="s">
        <v>24</v>
      </c>
      <c r="B22" s="13">
        <v>70907</v>
      </c>
      <c r="C22" s="13">
        <v>73687</v>
      </c>
      <c r="D22" s="13">
        <v>78651</v>
      </c>
      <c r="E22" s="13">
        <v>53839</v>
      </c>
      <c r="F22" s="13">
        <v>88015</v>
      </c>
      <c r="G22" s="13">
        <v>176925</v>
      </c>
      <c r="H22" s="13">
        <v>54520</v>
      </c>
      <c r="I22" s="13">
        <v>11305</v>
      </c>
      <c r="J22" s="13">
        <v>32755</v>
      </c>
      <c r="K22" s="11">
        <f t="shared" si="4"/>
        <v>640604</v>
      </c>
      <c r="L22" s="50"/>
    </row>
    <row r="23" spans="1:11" ht="17.25" customHeight="1">
      <c r="A23" s="12" t="s">
        <v>25</v>
      </c>
      <c r="B23" s="13">
        <v>5327</v>
      </c>
      <c r="C23" s="13">
        <v>6938</v>
      </c>
      <c r="D23" s="13">
        <v>5525</v>
      </c>
      <c r="E23" s="13">
        <v>4138</v>
      </c>
      <c r="F23" s="13">
        <v>5820</v>
      </c>
      <c r="G23" s="13">
        <v>9517</v>
      </c>
      <c r="H23" s="13">
        <v>6444</v>
      </c>
      <c r="I23" s="13">
        <v>1275</v>
      </c>
      <c r="J23" s="13">
        <v>1896</v>
      </c>
      <c r="K23" s="11">
        <f t="shared" si="4"/>
        <v>46880</v>
      </c>
    </row>
    <row r="24" spans="1:11" ht="17.25" customHeight="1">
      <c r="A24" s="16" t="s">
        <v>26</v>
      </c>
      <c r="B24" s="13">
        <f>+B25+B26</f>
        <v>144712</v>
      </c>
      <c r="C24" s="13">
        <f aca="true" t="shared" si="7" ref="C24:J24">+C25+C26</f>
        <v>208451</v>
      </c>
      <c r="D24" s="13">
        <f t="shared" si="7"/>
        <v>213219</v>
      </c>
      <c r="E24" s="13">
        <f t="shared" si="7"/>
        <v>137246</v>
      </c>
      <c r="F24" s="13">
        <f t="shared" si="7"/>
        <v>170376</v>
      </c>
      <c r="G24" s="13">
        <f t="shared" si="7"/>
        <v>237834</v>
      </c>
      <c r="H24" s="13">
        <f t="shared" si="7"/>
        <v>117034</v>
      </c>
      <c r="I24" s="13">
        <f t="shared" si="7"/>
        <v>35453</v>
      </c>
      <c r="J24" s="13">
        <f t="shared" si="7"/>
        <v>94052</v>
      </c>
      <c r="K24" s="11">
        <f t="shared" si="4"/>
        <v>1358377</v>
      </c>
    </row>
    <row r="25" spans="1:12" ht="17.25" customHeight="1">
      <c r="A25" s="12" t="s">
        <v>114</v>
      </c>
      <c r="B25" s="13">
        <v>71256</v>
      </c>
      <c r="C25" s="13">
        <v>111511</v>
      </c>
      <c r="D25" s="13">
        <v>119848</v>
      </c>
      <c r="E25" s="13">
        <v>77550</v>
      </c>
      <c r="F25" s="13">
        <v>89494</v>
      </c>
      <c r="G25" s="13">
        <v>121986</v>
      </c>
      <c r="H25" s="13">
        <v>61682</v>
      </c>
      <c r="I25" s="13">
        <v>21841</v>
      </c>
      <c r="J25" s="13">
        <v>50618</v>
      </c>
      <c r="K25" s="11">
        <f t="shared" si="4"/>
        <v>725786</v>
      </c>
      <c r="L25" s="50"/>
    </row>
    <row r="26" spans="1:12" ht="17.25" customHeight="1">
      <c r="A26" s="12" t="s">
        <v>115</v>
      </c>
      <c r="B26" s="13">
        <v>73456</v>
      </c>
      <c r="C26" s="13">
        <v>96940</v>
      </c>
      <c r="D26" s="13">
        <v>93371</v>
      </c>
      <c r="E26" s="13">
        <v>59696</v>
      </c>
      <c r="F26" s="13">
        <v>80882</v>
      </c>
      <c r="G26" s="13">
        <v>115848</v>
      </c>
      <c r="H26" s="13">
        <v>55352</v>
      </c>
      <c r="I26" s="13">
        <v>13612</v>
      </c>
      <c r="J26" s="13">
        <v>43434</v>
      </c>
      <c r="K26" s="11">
        <f t="shared" si="4"/>
        <v>632591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7689</v>
      </c>
      <c r="I27" s="11">
        <v>0</v>
      </c>
      <c r="J27" s="11">
        <v>0</v>
      </c>
      <c r="K27" s="11">
        <f t="shared" si="4"/>
        <v>7689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10812.88</v>
      </c>
      <c r="I35" s="19">
        <v>0</v>
      </c>
      <c r="J35" s="19">
        <v>0</v>
      </c>
      <c r="K35" s="23">
        <f>SUM(B35:J35)</f>
        <v>10812.88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1748182.32</v>
      </c>
      <c r="C47" s="22">
        <f aca="true" t="shared" si="12" ref="C47:H47">+C48+C57</f>
        <v>2578611.35</v>
      </c>
      <c r="D47" s="22">
        <f t="shared" si="12"/>
        <v>2874189.0699999994</v>
      </c>
      <c r="E47" s="22">
        <f t="shared" si="12"/>
        <v>1704090.73</v>
      </c>
      <c r="F47" s="22">
        <f t="shared" si="12"/>
        <v>2274362.7600000002</v>
      </c>
      <c r="G47" s="22">
        <f t="shared" si="12"/>
        <v>3148064.58</v>
      </c>
      <c r="H47" s="22">
        <f t="shared" si="12"/>
        <v>1676474.58</v>
      </c>
      <c r="I47" s="22">
        <f>+I48+I57</f>
        <v>614278.25</v>
      </c>
      <c r="J47" s="22">
        <f>+J48+J57</f>
        <v>1034874.02</v>
      </c>
      <c r="K47" s="22">
        <f>SUM(B47:J47)</f>
        <v>17653127.66</v>
      </c>
    </row>
    <row r="48" spans="1:11" ht="17.25" customHeight="1">
      <c r="A48" s="16" t="s">
        <v>107</v>
      </c>
      <c r="B48" s="23">
        <f>SUM(B49:B56)</f>
        <v>1731556.75</v>
      </c>
      <c r="C48" s="23">
        <f aca="true" t="shared" si="13" ref="C48:J48">SUM(C49:C56)</f>
        <v>2554601.65</v>
      </c>
      <c r="D48" s="23">
        <f t="shared" si="13"/>
        <v>2848975.5599999996</v>
      </c>
      <c r="E48" s="23">
        <f t="shared" si="13"/>
        <v>1681188.7</v>
      </c>
      <c r="F48" s="23">
        <f t="shared" si="13"/>
        <v>2251162.7600000002</v>
      </c>
      <c r="G48" s="23">
        <f t="shared" si="13"/>
        <v>3118513.09</v>
      </c>
      <c r="H48" s="23">
        <f t="shared" si="13"/>
        <v>1656216.02</v>
      </c>
      <c r="I48" s="23">
        <f t="shared" si="13"/>
        <v>614278.25</v>
      </c>
      <c r="J48" s="23">
        <f t="shared" si="13"/>
        <v>1021015.51</v>
      </c>
      <c r="K48" s="23">
        <f aca="true" t="shared" si="14" ref="K48:K57">SUM(B48:J48)</f>
        <v>17477508.29</v>
      </c>
    </row>
    <row r="49" spans="1:11" ht="17.25" customHeight="1">
      <c r="A49" s="34" t="s">
        <v>43</v>
      </c>
      <c r="B49" s="23">
        <f aca="true" t="shared" si="15" ref="B49:H49">ROUND(B30*B7,2)</f>
        <v>1730369.08</v>
      </c>
      <c r="C49" s="23">
        <f t="shared" si="15"/>
        <v>2547075.36</v>
      </c>
      <c r="D49" s="23">
        <f t="shared" si="15"/>
        <v>2846540.59</v>
      </c>
      <c r="E49" s="23">
        <f t="shared" si="15"/>
        <v>1680255.32</v>
      </c>
      <c r="F49" s="23">
        <f t="shared" si="15"/>
        <v>2249367.83</v>
      </c>
      <c r="G49" s="23">
        <f t="shared" si="15"/>
        <v>3115832.38</v>
      </c>
      <c r="H49" s="23">
        <f t="shared" si="15"/>
        <v>1644266.11</v>
      </c>
      <c r="I49" s="23">
        <f>ROUND(I30*I7,2)</f>
        <v>613212.53</v>
      </c>
      <c r="J49" s="23">
        <f>ROUND(J30*J7,2)</f>
        <v>1018798.47</v>
      </c>
      <c r="K49" s="23">
        <f t="shared" si="14"/>
        <v>17445717.669999998</v>
      </c>
    </row>
    <row r="50" spans="1:11" ht="17.25" customHeight="1">
      <c r="A50" s="34" t="s">
        <v>44</v>
      </c>
      <c r="B50" s="19">
        <v>0</v>
      </c>
      <c r="C50" s="23">
        <f>ROUND(C31*C7,2)</f>
        <v>5661.57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5661.57</v>
      </c>
    </row>
    <row r="51" spans="1:11" ht="17.25" customHeight="1">
      <c r="A51" s="64" t="s">
        <v>103</v>
      </c>
      <c r="B51" s="65">
        <f aca="true" t="shared" si="16" ref="B51:H51">ROUND(B32*B7,2)</f>
        <v>-2904.01</v>
      </c>
      <c r="C51" s="65">
        <f t="shared" si="16"/>
        <v>-3909</v>
      </c>
      <c r="D51" s="65">
        <f t="shared" si="16"/>
        <v>-3950.79</v>
      </c>
      <c r="E51" s="65">
        <f t="shared" si="16"/>
        <v>-2512.02</v>
      </c>
      <c r="F51" s="65">
        <f t="shared" si="16"/>
        <v>-3486.59</v>
      </c>
      <c r="G51" s="65">
        <f t="shared" si="16"/>
        <v>-4749.37</v>
      </c>
      <c r="H51" s="65">
        <f t="shared" si="16"/>
        <v>-2578.01</v>
      </c>
      <c r="I51" s="19">
        <v>0</v>
      </c>
      <c r="J51" s="19">
        <v>0</v>
      </c>
      <c r="K51" s="65">
        <f>SUM(B51:J51)</f>
        <v>-24089.79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10812.88</v>
      </c>
      <c r="I53" s="31">
        <f>+I35</f>
        <v>0</v>
      </c>
      <c r="J53" s="31">
        <f>+J35</f>
        <v>0</v>
      </c>
      <c r="K53" s="23">
        <f t="shared" si="14"/>
        <v>10812.88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175619.37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-160258.95</v>
      </c>
      <c r="C61" s="35">
        <f t="shared" si="17"/>
        <v>-230324.82</v>
      </c>
      <c r="D61" s="35">
        <f t="shared" si="17"/>
        <v>-185447.54</v>
      </c>
      <c r="E61" s="35">
        <f t="shared" si="17"/>
        <v>-149536.76</v>
      </c>
      <c r="F61" s="35">
        <f t="shared" si="17"/>
        <v>-173543.81</v>
      </c>
      <c r="G61" s="35">
        <f t="shared" si="17"/>
        <v>-227689.73</v>
      </c>
      <c r="H61" s="35">
        <f t="shared" si="17"/>
        <v>-195123.05</v>
      </c>
      <c r="I61" s="35">
        <f t="shared" si="17"/>
        <v>-99546.38</v>
      </c>
      <c r="J61" s="35">
        <f t="shared" si="17"/>
        <v>-73889.62</v>
      </c>
      <c r="K61" s="35">
        <f>SUM(B61:J61)</f>
        <v>-1495360.6600000001</v>
      </c>
    </row>
    <row r="62" spans="1:11" ht="18.75" customHeight="1">
      <c r="A62" s="16" t="s">
        <v>74</v>
      </c>
      <c r="B62" s="35">
        <f aca="true" t="shared" si="18" ref="B62:J62">B63+B64+B65+B66+B67+B68</f>
        <v>-144748</v>
      </c>
      <c r="C62" s="35">
        <f t="shared" si="18"/>
        <v>-208220</v>
      </c>
      <c r="D62" s="35">
        <f t="shared" si="18"/>
        <v>-164424</v>
      </c>
      <c r="E62" s="35">
        <f t="shared" si="18"/>
        <v>-134572</v>
      </c>
      <c r="F62" s="35">
        <f t="shared" si="18"/>
        <v>-151960</v>
      </c>
      <c r="G62" s="35">
        <f t="shared" si="18"/>
        <v>-194940</v>
      </c>
      <c r="H62" s="35">
        <f t="shared" si="18"/>
        <v>-180804</v>
      </c>
      <c r="I62" s="35">
        <f t="shared" si="18"/>
        <v>-32040</v>
      </c>
      <c r="J62" s="35">
        <f t="shared" si="18"/>
        <v>-63512</v>
      </c>
      <c r="K62" s="35">
        <f aca="true" t="shared" si="19" ref="K62:K91">SUM(B62:J62)</f>
        <v>-1275220</v>
      </c>
    </row>
    <row r="63" spans="1:11" ht="18.75" customHeight="1">
      <c r="A63" s="12" t="s">
        <v>75</v>
      </c>
      <c r="B63" s="35">
        <f>-ROUND(B9*$D$3,2)</f>
        <v>-144748</v>
      </c>
      <c r="C63" s="35">
        <f aca="true" t="shared" si="20" ref="C63:J63">-ROUND(C9*$D$3,2)</f>
        <v>-208220</v>
      </c>
      <c r="D63" s="35">
        <f t="shared" si="20"/>
        <v>-164424</v>
      </c>
      <c r="E63" s="35">
        <f t="shared" si="20"/>
        <v>-134572</v>
      </c>
      <c r="F63" s="35">
        <f t="shared" si="20"/>
        <v>-151960</v>
      </c>
      <c r="G63" s="35">
        <f t="shared" si="20"/>
        <v>-194940</v>
      </c>
      <c r="H63" s="35">
        <f t="shared" si="20"/>
        <v>-180804</v>
      </c>
      <c r="I63" s="35">
        <f t="shared" si="20"/>
        <v>-32040</v>
      </c>
      <c r="J63" s="35">
        <f t="shared" si="20"/>
        <v>-63512</v>
      </c>
      <c r="K63" s="35">
        <f t="shared" si="19"/>
        <v>-1275220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-21023.54</v>
      </c>
      <c r="E69" s="65">
        <f aca="true" t="shared" si="21" ref="E69:J69">SUM(E70:E103)</f>
        <v>-14964.76</v>
      </c>
      <c r="F69" s="65">
        <f t="shared" si="21"/>
        <v>-21583.81</v>
      </c>
      <c r="G69" s="65">
        <f t="shared" si="21"/>
        <v>-32749.730000000003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-220140.66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1587923.37</v>
      </c>
      <c r="C107" s="24">
        <f t="shared" si="22"/>
        <v>2348286.5300000003</v>
      </c>
      <c r="D107" s="24">
        <f t="shared" si="22"/>
        <v>2688741.5299999993</v>
      </c>
      <c r="E107" s="24">
        <f t="shared" si="22"/>
        <v>1554553.97</v>
      </c>
      <c r="F107" s="24">
        <f t="shared" si="22"/>
        <v>2100818.95</v>
      </c>
      <c r="G107" s="24">
        <f t="shared" si="22"/>
        <v>2920374.85</v>
      </c>
      <c r="H107" s="24">
        <f t="shared" si="22"/>
        <v>1481351.53</v>
      </c>
      <c r="I107" s="24">
        <f>+I108+I109</f>
        <v>514731.87</v>
      </c>
      <c r="J107" s="24">
        <f>+J108+J109</f>
        <v>960984.4</v>
      </c>
      <c r="K107" s="46">
        <f>SUM(B107:J107)</f>
        <v>16157766.999999998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1571297.8</v>
      </c>
      <c r="C108" s="24">
        <f t="shared" si="23"/>
        <v>2324276.83</v>
      </c>
      <c r="D108" s="24">
        <f t="shared" si="23"/>
        <v>2663528.0199999996</v>
      </c>
      <c r="E108" s="24">
        <f t="shared" si="23"/>
        <v>1531651.94</v>
      </c>
      <c r="F108" s="24">
        <f t="shared" si="23"/>
        <v>2077618.9500000002</v>
      </c>
      <c r="G108" s="24">
        <f t="shared" si="23"/>
        <v>2890823.36</v>
      </c>
      <c r="H108" s="24">
        <f t="shared" si="23"/>
        <v>1461092.97</v>
      </c>
      <c r="I108" s="24">
        <f t="shared" si="23"/>
        <v>514731.87</v>
      </c>
      <c r="J108" s="24">
        <f t="shared" si="23"/>
        <v>947125.89</v>
      </c>
      <c r="K108" s="46">
        <f>SUM(B108:J108)</f>
        <v>15982147.629999999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16625.57</v>
      </c>
      <c r="C109" s="24">
        <f t="shared" si="24"/>
        <v>24009.7</v>
      </c>
      <c r="D109" s="24">
        <f t="shared" si="24"/>
        <v>25213.51</v>
      </c>
      <c r="E109" s="24">
        <f t="shared" si="24"/>
        <v>22902.03</v>
      </c>
      <c r="F109" s="24">
        <f t="shared" si="24"/>
        <v>23200</v>
      </c>
      <c r="G109" s="24">
        <f t="shared" si="24"/>
        <v>29551.49</v>
      </c>
      <c r="H109" s="24">
        <f t="shared" si="24"/>
        <v>20258.56</v>
      </c>
      <c r="I109" s="19">
        <f t="shared" si="24"/>
        <v>0</v>
      </c>
      <c r="J109" s="24">
        <f t="shared" si="24"/>
        <v>13858.51</v>
      </c>
      <c r="K109" s="46">
        <f>SUM(B109:J109)</f>
        <v>175619.37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16157767.02</v>
      </c>
      <c r="L115" s="52"/>
    </row>
    <row r="116" spans="1:11" ht="18.75" customHeight="1">
      <c r="A116" s="26" t="s">
        <v>70</v>
      </c>
      <c r="B116" s="27">
        <v>206603.75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206603.75</v>
      </c>
    </row>
    <row r="117" spans="1:11" ht="18.75" customHeight="1">
      <c r="A117" s="26" t="s">
        <v>71</v>
      </c>
      <c r="B117" s="27">
        <v>1381319.62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1381319.62</v>
      </c>
    </row>
    <row r="118" spans="1:11" ht="18.75" customHeight="1">
      <c r="A118" s="26" t="s">
        <v>72</v>
      </c>
      <c r="B118" s="38">
        <v>0</v>
      </c>
      <c r="C118" s="27">
        <f>+C107</f>
        <v>2348286.5300000003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2348286.5300000003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2502294.13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2502294.13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186447.41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186447.41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1539008.43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1539008.43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15545.54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15545.54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382241.53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382241.53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782232.09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782232.09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103220.13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103220.13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833125.2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833125.2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845482.99</v>
      </c>
      <c r="H127" s="38">
        <v>0</v>
      </c>
      <c r="I127" s="38">
        <v>0</v>
      </c>
      <c r="J127" s="38">
        <v>0</v>
      </c>
      <c r="K127" s="39">
        <f t="shared" si="25"/>
        <v>845482.99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68213.52</v>
      </c>
      <c r="H128" s="38">
        <v>0</v>
      </c>
      <c r="I128" s="38">
        <v>0</v>
      </c>
      <c r="J128" s="38">
        <v>0</v>
      </c>
      <c r="K128" s="39">
        <f t="shared" si="25"/>
        <v>68213.52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415271.97</v>
      </c>
      <c r="H129" s="38">
        <v>0</v>
      </c>
      <c r="I129" s="38">
        <v>0</v>
      </c>
      <c r="J129" s="38">
        <v>0</v>
      </c>
      <c r="K129" s="39">
        <f t="shared" si="25"/>
        <v>415271.97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413682.33</v>
      </c>
      <c r="H130" s="38">
        <v>0</v>
      </c>
      <c r="I130" s="38">
        <v>0</v>
      </c>
      <c r="J130" s="38">
        <v>0</v>
      </c>
      <c r="K130" s="39">
        <f t="shared" si="25"/>
        <v>413682.33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1177724.04</v>
      </c>
      <c r="H131" s="38">
        <v>0</v>
      </c>
      <c r="I131" s="38">
        <v>0</v>
      </c>
      <c r="J131" s="38">
        <v>0</v>
      </c>
      <c r="K131" s="39">
        <f t="shared" si="25"/>
        <v>1177724.04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537301.92</v>
      </c>
      <c r="I132" s="38">
        <v>0</v>
      </c>
      <c r="J132" s="38">
        <v>0</v>
      </c>
      <c r="K132" s="39">
        <f t="shared" si="25"/>
        <v>537301.92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944049.62</v>
      </c>
      <c r="I133" s="38">
        <v>0</v>
      </c>
      <c r="J133" s="38">
        <v>0</v>
      </c>
      <c r="K133" s="39">
        <f t="shared" si="25"/>
        <v>944049.62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514731.87</v>
      </c>
      <c r="J134" s="38"/>
      <c r="K134" s="39">
        <f t="shared" si="25"/>
        <v>514731.87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960984.4</v>
      </c>
      <c r="K135" s="42">
        <f t="shared" si="25"/>
        <v>960984.4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2018-04-27T19:45:40Z</dcterms:modified>
  <cp:category/>
  <cp:version/>
  <cp:contentType/>
  <cp:contentStatus/>
</cp:coreProperties>
</file>