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<sst xmlns="http://schemas.openxmlformats.org/spreadsheetml/2006/main" count="140" uniqueCount="140">
  <si>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</si>
  <si>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</si>
  <si>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</si>
  <si>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</si>
  <si>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</si>
  <si>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</si>
  <si>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</si>
  <si>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</si>
  <si>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</si>
  <si>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</si>
  <si>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</si>
  <si>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</si>
  <si>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</si>
  <si>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</si>
  <si>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</si>
  <si>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</si>
  <si>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</si>
  <si>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</si>
  <si>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</si>
  <si>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</si>
  <si>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</si>
  <si>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</si>
  <si>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</si>
  <si>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</si>
  <si>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</si>
  <si>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</si>
  <si>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</si>
  <si>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</si>
  <si>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</si>
  <si>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</si>
  <si>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</si>
  <si>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</si>
  <si>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</si>
  <si>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</si>
  <si>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</si>
  <si>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</si>
  <si>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</si>
  <si>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</si>
  <si>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</si>
  <si>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</si>
  <si>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</si>
  <si>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</si>
  <si>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</si>
  <si>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</si>
  <si>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</si>
  <si>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</si>
  <si>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</si>
  <si>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</si>
  <si>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</si>
  <si>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</si>
  <si>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</si>
  <si>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</si>
  <si>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</si>
  <si>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</si>
  <si>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</si>
  <si>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</si>
  <si>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</si>
  <si>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</si>
  <si>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</si>
  <si>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</si>
  <si>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</si>
  <si>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</si>
  <si>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</si>
  <si>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</si>
  <si>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</si>
  <si>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</si>
  <si>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</si>
  <si>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</si>
  <si>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</si>
  <si>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</si>
  <si>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</si>
  <si>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</si>
  <si>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</si>
  <si>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</si>
  <si>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</si>
  <si>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</si>
  <si>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</si>
  <si>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</si>
  <si>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</si>
  <si>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</si>
  <si>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</si>
  <si>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</si>
  <si>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</si>
  <si>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</si>
  <si>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</si>
  <si>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</si>
  <si>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</si>
  <si>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</si>
  <si>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</si>
  <si>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</si>
  <si>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</si>
  <si>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</si>
  <si>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</si>
  <si>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</si>
  <si>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</si>
  <si>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</si>
  <si>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</si>
  <si>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</si>
  <si>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</si>
  <si>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</si>
  <si>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</si>
  <si>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</si>
  <si>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</si>
  <si>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</si>
  <si>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</si>
  <si>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</si>
  <si>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</si>
  <si>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</si>
  <si>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</si>
  <si>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</si>
  <si>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</si>
  <si>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</si>
  <si>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</si>
  <si>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</si>
  <si>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</si>
  <si>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</si>
  <si>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</si>
  <si>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</si>
  <si>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</si>
  <si>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</si>
  <si>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</si>
  <si>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</si>
  <si>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</si>
  <si>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</si>
  <si>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</si>
  <si>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</si>
  <si>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</si>
  <si>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</si>
  <si>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</si>
  <si>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</si>
  <si>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</si>
  <si>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</si>
  <si>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</si>
  <si>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</si>
  <si>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</si>
  <si>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</si>
  <si>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</si>
  <si>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23/04/18 - VENCIMENTO 30/04/18</t>
  </si>
  <si>
    <t>6.3. Revisão de Remuneração pelo Transporte Coletivo ¹</t>
  </si>
  <si>
    <t>¹ Rede da madrugada de mar/18.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</si>
</sst>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582496</v>
      </c>
      <c r="C7" s="9">
        <f t="shared" si="0"/>
        <v>765225</v>
      </c>
      <c r="D7" s="9">
        <f t="shared" si="0"/>
        <v>773850</v>
      </c>
      <c r="E7" s="9">
        <f t="shared" si="0"/>
        <v>527931</v>
      </c>
      <c r="F7" s="9">
        <f t="shared" si="0"/>
        <v>707300</v>
      </c>
      <c r="G7" s="9">
        <f t="shared" si="0"/>
        <v>1182545</v>
      </c>
      <c r="H7" s="9">
        <f t="shared" si="0"/>
        <v>542800</v>
      </c>
      <c r="I7" s="9">
        <f t="shared" si="0"/>
        <v>126218</v>
      </c>
      <c r="J7" s="9">
        <f t="shared" si="0"/>
        <v>325170</v>
      </c>
      <c r="K7" s="9">
        <f t="shared" si="0"/>
        <v>5533535</v>
      </c>
      <c r="L7" s="50"/>
    </row>
    <row r="8" spans="1:11" ht="17.25" customHeight="1">
      <c r="A8" s="10" t="s">
        <v>96</v>
      </c>
      <c r="B8" s="11">
        <f>B9+B12+B16</f>
        <v>278593</v>
      </c>
      <c r="C8" s="11">
        <f aca="true" t="shared" si="1" ref="C8:J8">C9+C12+C16</f>
        <v>375325</v>
      </c>
      <c r="D8" s="11">
        <f t="shared" si="1"/>
        <v>352043</v>
      </c>
      <c r="E8" s="11">
        <f t="shared" si="1"/>
        <v>260157</v>
      </c>
      <c r="F8" s="11">
        <f t="shared" si="1"/>
        <v>331650</v>
      </c>
      <c r="G8" s="11">
        <f t="shared" si="1"/>
        <v>561991</v>
      </c>
      <c r="H8" s="11">
        <f t="shared" si="1"/>
        <v>283851</v>
      </c>
      <c r="I8" s="11">
        <f t="shared" si="1"/>
        <v>56287</v>
      </c>
      <c r="J8" s="11">
        <f t="shared" si="1"/>
        <v>147448</v>
      </c>
      <c r="K8" s="11">
        <f>SUM(B8:J8)</f>
        <v>2647345</v>
      </c>
    </row>
    <row r="9" spans="1:11" ht="17.25" customHeight="1">
      <c r="A9" s="15" t="s">
        <v>16</v>
      </c>
      <c r="B9" s="13">
        <f>+B10+B11</f>
        <v>37500</v>
      </c>
      <c r="C9" s="13">
        <f aca="true" t="shared" si="2" ref="C9:J9">+C10+C11</f>
        <v>54444</v>
      </c>
      <c r="D9" s="13">
        <f t="shared" si="2"/>
        <v>44972</v>
      </c>
      <c r="E9" s="13">
        <f t="shared" si="2"/>
        <v>34726</v>
      </c>
      <c r="F9" s="13">
        <f t="shared" si="2"/>
        <v>38437</v>
      </c>
      <c r="G9" s="13">
        <f t="shared" si="2"/>
        <v>52113</v>
      </c>
      <c r="H9" s="13">
        <f t="shared" si="2"/>
        <v>46511</v>
      </c>
      <c r="I9" s="13">
        <f t="shared" si="2"/>
        <v>8702</v>
      </c>
      <c r="J9" s="13">
        <f t="shared" si="2"/>
        <v>17813</v>
      </c>
      <c r="K9" s="11">
        <f>SUM(B9:J9)</f>
        <v>335218</v>
      </c>
    </row>
    <row r="10" spans="1:11" ht="17.25" customHeight="1">
      <c r="A10" s="29" t="s">
        <v>17</v>
      </c>
      <c r="B10" s="13">
        <v>37500</v>
      </c>
      <c r="C10" s="13">
        <v>54444</v>
      </c>
      <c r="D10" s="13">
        <v>44972</v>
      </c>
      <c r="E10" s="13">
        <v>34726</v>
      </c>
      <c r="F10" s="13">
        <v>38437</v>
      </c>
      <c r="G10" s="13">
        <v>52113</v>
      </c>
      <c r="H10" s="13">
        <v>46511</v>
      </c>
      <c r="I10" s="13">
        <v>8702</v>
      </c>
      <c r="J10" s="13">
        <v>17813</v>
      </c>
      <c r="K10" s="11">
        <f>SUM(B10:J10)</f>
        <v>335218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228358</v>
      </c>
      <c r="C12" s="17">
        <f t="shared" si="3"/>
        <v>303130</v>
      </c>
      <c r="D12" s="17">
        <f t="shared" si="3"/>
        <v>290671</v>
      </c>
      <c r="E12" s="17">
        <f t="shared" si="3"/>
        <v>213660</v>
      </c>
      <c r="F12" s="17">
        <f t="shared" si="3"/>
        <v>275049</v>
      </c>
      <c r="G12" s="17">
        <f t="shared" si="3"/>
        <v>478388</v>
      </c>
      <c r="H12" s="17">
        <f t="shared" si="3"/>
        <v>224408</v>
      </c>
      <c r="I12" s="17">
        <f t="shared" si="3"/>
        <v>44607</v>
      </c>
      <c r="J12" s="17">
        <f t="shared" si="3"/>
        <v>122467</v>
      </c>
      <c r="K12" s="11">
        <f aca="true" t="shared" si="4" ref="K12:K27">SUM(B12:J12)</f>
        <v>2180738</v>
      </c>
    </row>
    <row r="13" spans="1:13" ht="17.25" customHeight="1">
      <c r="A13" s="14" t="s">
        <v>19</v>
      </c>
      <c r="B13" s="13">
        <v>110891</v>
      </c>
      <c r="C13" s="13">
        <v>154633</v>
      </c>
      <c r="D13" s="13">
        <v>154671</v>
      </c>
      <c r="E13" s="13">
        <v>108340</v>
      </c>
      <c r="F13" s="13">
        <v>139696</v>
      </c>
      <c r="G13" s="13">
        <v>229290</v>
      </c>
      <c r="H13" s="13">
        <v>103116</v>
      </c>
      <c r="I13" s="13">
        <v>24762</v>
      </c>
      <c r="J13" s="13">
        <v>64445</v>
      </c>
      <c r="K13" s="11">
        <f t="shared" si="4"/>
        <v>1089844</v>
      </c>
      <c r="L13" s="50"/>
      <c r="M13" s="51"/>
    </row>
    <row r="14" spans="1:12" ht="17.25" customHeight="1">
      <c r="A14" s="14" t="s">
        <v>20</v>
      </c>
      <c r="B14" s="13">
        <v>105301</v>
      </c>
      <c r="C14" s="13">
        <v>129568</v>
      </c>
      <c r="D14" s="13">
        <v>123177</v>
      </c>
      <c r="E14" s="13">
        <v>93529</v>
      </c>
      <c r="F14" s="13">
        <v>122693</v>
      </c>
      <c r="G14" s="13">
        <v>229317</v>
      </c>
      <c r="H14" s="13">
        <v>102343</v>
      </c>
      <c r="I14" s="13">
        <v>16571</v>
      </c>
      <c r="J14" s="13">
        <v>53693</v>
      </c>
      <c r="K14" s="11">
        <f t="shared" si="4"/>
        <v>976192</v>
      </c>
      <c r="L14" s="50"/>
    </row>
    <row r="15" spans="1:11" ht="17.25" customHeight="1">
      <c r="A15" s="14" t="s">
        <v>21</v>
      </c>
      <c r="B15" s="13">
        <v>12166</v>
      </c>
      <c r="C15" s="13">
        <v>18929</v>
      </c>
      <c r="D15" s="13">
        <v>12823</v>
      </c>
      <c r="E15" s="13">
        <v>11791</v>
      </c>
      <c r="F15" s="13">
        <v>12660</v>
      </c>
      <c r="G15" s="13">
        <v>19781</v>
      </c>
      <c r="H15" s="13">
        <v>18949</v>
      </c>
      <c r="I15" s="13">
        <v>3274</v>
      </c>
      <c r="J15" s="13">
        <v>4329</v>
      </c>
      <c r="K15" s="11">
        <f t="shared" si="4"/>
        <v>114702</v>
      </c>
    </row>
    <row r="16" spans="1:11" ht="17.25" customHeight="1">
      <c r="A16" s="15" t="s">
        <v>92</v>
      </c>
      <c r="B16" s="13">
        <f>B17+B18+B19</f>
        <v>12735</v>
      </c>
      <c r="C16" s="13">
        <f aca="true" t="shared" si="5" ref="C16:J16">C17+C18+C19</f>
        <v>17751</v>
      </c>
      <c r="D16" s="13">
        <f t="shared" si="5"/>
        <v>16400</v>
      </c>
      <c r="E16" s="13">
        <f t="shared" si="5"/>
        <v>11771</v>
      </c>
      <c r="F16" s="13">
        <f t="shared" si="5"/>
        <v>18164</v>
      </c>
      <c r="G16" s="13">
        <f t="shared" si="5"/>
        <v>31490</v>
      </c>
      <c r="H16" s="13">
        <f t="shared" si="5"/>
        <v>12932</v>
      </c>
      <c r="I16" s="13">
        <f t="shared" si="5"/>
        <v>2978</v>
      </c>
      <c r="J16" s="13">
        <f t="shared" si="5"/>
        <v>7168</v>
      </c>
      <c r="K16" s="11">
        <f t="shared" si="4"/>
        <v>131389</v>
      </c>
    </row>
    <row r="17" spans="1:11" ht="17.25" customHeight="1">
      <c r="A17" s="14" t="s">
        <v>93</v>
      </c>
      <c r="B17" s="13">
        <v>12603</v>
      </c>
      <c r="C17" s="13">
        <v>17583</v>
      </c>
      <c r="D17" s="13">
        <v>16236</v>
      </c>
      <c r="E17" s="13">
        <v>11651</v>
      </c>
      <c r="F17" s="13">
        <v>17980</v>
      </c>
      <c r="G17" s="13">
        <v>31127</v>
      </c>
      <c r="H17" s="13">
        <v>12785</v>
      </c>
      <c r="I17" s="13">
        <v>2956</v>
      </c>
      <c r="J17" s="13">
        <v>7107</v>
      </c>
      <c r="K17" s="11">
        <f t="shared" si="4"/>
        <v>130028</v>
      </c>
    </row>
    <row r="18" spans="1:11" ht="17.25" customHeight="1">
      <c r="A18" s="14" t="s">
        <v>94</v>
      </c>
      <c r="B18" s="13">
        <v>109</v>
      </c>
      <c r="C18" s="13">
        <v>137</v>
      </c>
      <c r="D18" s="13">
        <v>140</v>
      </c>
      <c r="E18" s="13">
        <v>105</v>
      </c>
      <c r="F18" s="13">
        <v>163</v>
      </c>
      <c r="G18" s="13">
        <v>348</v>
      </c>
      <c r="H18" s="13">
        <v>127</v>
      </c>
      <c r="I18" s="13">
        <v>22</v>
      </c>
      <c r="J18" s="13">
        <v>51</v>
      </c>
      <c r="K18" s="11">
        <f t="shared" si="4"/>
        <v>1202</v>
      </c>
    </row>
    <row r="19" spans="1:11" ht="17.25" customHeight="1">
      <c r="A19" s="14" t="s">
        <v>95</v>
      </c>
      <c r="B19" s="13">
        <v>23</v>
      </c>
      <c r="C19" s="13">
        <v>31</v>
      </c>
      <c r="D19" s="13">
        <v>24</v>
      </c>
      <c r="E19" s="13">
        <v>15</v>
      </c>
      <c r="F19" s="13">
        <v>21</v>
      </c>
      <c r="G19" s="13">
        <v>15</v>
      </c>
      <c r="H19" s="13">
        <v>20</v>
      </c>
      <c r="I19" s="13">
        <v>0</v>
      </c>
      <c r="J19" s="13">
        <v>10</v>
      </c>
      <c r="K19" s="11">
        <f t="shared" si="4"/>
        <v>159</v>
      </c>
    </row>
    <row r="20" spans="1:11" ht="17.25" customHeight="1">
      <c r="A20" s="16" t="s">
        <v>22</v>
      </c>
      <c r="B20" s="11">
        <f>+B21+B22+B23</f>
        <v>163987</v>
      </c>
      <c r="C20" s="11">
        <f aca="true" t="shared" si="6" ref="C20:J20">+C21+C22+C23</f>
        <v>188068</v>
      </c>
      <c r="D20" s="11">
        <f t="shared" si="6"/>
        <v>210842</v>
      </c>
      <c r="E20" s="11">
        <f t="shared" si="6"/>
        <v>134316</v>
      </c>
      <c r="F20" s="11">
        <f t="shared" si="6"/>
        <v>210449</v>
      </c>
      <c r="G20" s="11">
        <f t="shared" si="6"/>
        <v>388695</v>
      </c>
      <c r="H20" s="11">
        <f t="shared" si="6"/>
        <v>136862</v>
      </c>
      <c r="I20" s="11">
        <f t="shared" si="6"/>
        <v>33956</v>
      </c>
      <c r="J20" s="11">
        <f t="shared" si="6"/>
        <v>84195</v>
      </c>
      <c r="K20" s="11">
        <f t="shared" si="4"/>
        <v>1551370</v>
      </c>
    </row>
    <row r="21" spans="1:12" ht="17.25" customHeight="1">
      <c r="A21" s="12" t="s">
        <v>23</v>
      </c>
      <c r="B21" s="13">
        <v>89916</v>
      </c>
      <c r="C21" s="13">
        <v>111740</v>
      </c>
      <c r="D21" s="13">
        <v>127469</v>
      </c>
      <c r="E21" s="13">
        <v>78366</v>
      </c>
      <c r="F21" s="13">
        <v>120641</v>
      </c>
      <c r="G21" s="13">
        <v>207533</v>
      </c>
      <c r="H21" s="13">
        <v>76992</v>
      </c>
      <c r="I21" s="13">
        <v>21257</v>
      </c>
      <c r="J21" s="13">
        <v>49967</v>
      </c>
      <c r="K21" s="11">
        <f t="shared" si="4"/>
        <v>883881</v>
      </c>
      <c r="L21" s="50"/>
    </row>
    <row r="22" spans="1:12" ht="17.25" customHeight="1">
      <c r="A22" s="12" t="s">
        <v>24</v>
      </c>
      <c r="B22" s="13">
        <v>68926</v>
      </c>
      <c r="C22" s="13">
        <v>69977</v>
      </c>
      <c r="D22" s="13">
        <v>78080</v>
      </c>
      <c r="E22" s="13">
        <v>52074</v>
      </c>
      <c r="F22" s="13">
        <v>84347</v>
      </c>
      <c r="G22" s="13">
        <v>172117</v>
      </c>
      <c r="H22" s="13">
        <v>53540</v>
      </c>
      <c r="I22" s="13">
        <v>11438</v>
      </c>
      <c r="J22" s="13">
        <v>32385</v>
      </c>
      <c r="K22" s="11">
        <f t="shared" si="4"/>
        <v>622884</v>
      </c>
      <c r="L22" s="50"/>
    </row>
    <row r="23" spans="1:11" ht="17.25" customHeight="1">
      <c r="A23" s="12" t="s">
        <v>25</v>
      </c>
      <c r="B23" s="13">
        <v>5145</v>
      </c>
      <c r="C23" s="13">
        <v>6351</v>
      </c>
      <c r="D23" s="13">
        <v>5293</v>
      </c>
      <c r="E23" s="13">
        <v>3876</v>
      </c>
      <c r="F23" s="13">
        <v>5461</v>
      </c>
      <c r="G23" s="13">
        <v>9045</v>
      </c>
      <c r="H23" s="13">
        <v>6330</v>
      </c>
      <c r="I23" s="13">
        <v>1261</v>
      </c>
      <c r="J23" s="13">
        <v>1843</v>
      </c>
      <c r="K23" s="11">
        <f t="shared" si="4"/>
        <v>44605</v>
      </c>
    </row>
    <row r="24" spans="1:11" ht="17.25" customHeight="1">
      <c r="A24" s="16" t="s">
        <v>26</v>
      </c>
      <c r="B24" s="13">
        <f>+B25+B26</f>
        <v>139916</v>
      </c>
      <c r="C24" s="13">
        <f aca="true" t="shared" si="7" ref="C24:J24">+C25+C26</f>
        <v>201832</v>
      </c>
      <c r="D24" s="13">
        <f t="shared" si="7"/>
        <v>210965</v>
      </c>
      <c r="E24" s="13">
        <f t="shared" si="7"/>
        <v>133458</v>
      </c>
      <c r="F24" s="13">
        <f t="shared" si="7"/>
        <v>165201</v>
      </c>
      <c r="G24" s="13">
        <f t="shared" si="7"/>
        <v>231859</v>
      </c>
      <c r="H24" s="13">
        <f t="shared" si="7"/>
        <v>114776</v>
      </c>
      <c r="I24" s="13">
        <f t="shared" si="7"/>
        <v>35975</v>
      </c>
      <c r="J24" s="13">
        <f t="shared" si="7"/>
        <v>93527</v>
      </c>
      <c r="K24" s="11">
        <f t="shared" si="4"/>
        <v>1327509</v>
      </c>
    </row>
    <row r="25" spans="1:12" ht="17.25" customHeight="1">
      <c r="A25" s="12" t="s">
        <v>114</v>
      </c>
      <c r="B25" s="13">
        <v>67904</v>
      </c>
      <c r="C25" s="13">
        <v>107655</v>
      </c>
      <c r="D25" s="13">
        <v>117016</v>
      </c>
      <c r="E25" s="13">
        <v>74817</v>
      </c>
      <c r="F25" s="13">
        <v>86249</v>
      </c>
      <c r="G25" s="13">
        <v>118105</v>
      </c>
      <c r="H25" s="13">
        <v>60400</v>
      </c>
      <c r="I25" s="13">
        <v>22072</v>
      </c>
      <c r="J25" s="13">
        <v>49705</v>
      </c>
      <c r="K25" s="11">
        <f t="shared" si="4"/>
        <v>703923</v>
      </c>
      <c r="L25" s="50"/>
    </row>
    <row r="26" spans="1:12" ht="17.25" customHeight="1">
      <c r="A26" s="12" t="s">
        <v>115</v>
      </c>
      <c r="B26" s="13">
        <v>72012</v>
      </c>
      <c r="C26" s="13">
        <v>94177</v>
      </c>
      <c r="D26" s="13">
        <v>93949</v>
      </c>
      <c r="E26" s="13">
        <v>58641</v>
      </c>
      <c r="F26" s="13">
        <v>78952</v>
      </c>
      <c r="G26" s="13">
        <v>113754</v>
      </c>
      <c r="H26" s="13">
        <v>54376</v>
      </c>
      <c r="I26" s="13">
        <v>13903</v>
      </c>
      <c r="J26" s="13">
        <v>43822</v>
      </c>
      <c r="K26" s="11">
        <f t="shared" si="4"/>
        <v>623586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7311</v>
      </c>
      <c r="I27" s="11">
        <v>0</v>
      </c>
      <c r="J27" s="11">
        <v>0</v>
      </c>
      <c r="K27" s="11">
        <f t="shared" si="4"/>
        <v>7311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11921.9</v>
      </c>
      <c r="I35" s="19">
        <v>0</v>
      </c>
      <c r="J35" s="19">
        <v>0</v>
      </c>
      <c r="K35" s="23">
        <f>SUM(B35:J35)</f>
        <v>11921.9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27295.03</v>
      </c>
      <c r="C39" s="23">
        <f aca="true" t="shared" si="9" ref="C39:J39">+C43+C40</f>
        <v>29282.600000000002</v>
      </c>
      <c r="D39" s="23">
        <f t="shared" si="9"/>
        <v>41744.41</v>
      </c>
      <c r="E39" s="23">
        <f t="shared" si="9"/>
        <v>23472.13</v>
      </c>
      <c r="F39" s="23">
        <f t="shared" si="9"/>
        <v>35768.96</v>
      </c>
      <c r="G39" s="23">
        <f t="shared" si="9"/>
        <v>48906.560000000005</v>
      </c>
      <c r="H39" s="23">
        <f t="shared" si="9"/>
        <v>27420.280000000002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237172.73</v>
      </c>
    </row>
    <row r="40" spans="1:11" ht="17.25" customHeight="1">
      <c r="A40" s="16" t="s">
        <v>37</v>
      </c>
      <c r="B40" s="23">
        <f>+B54</f>
        <v>23203.35</v>
      </c>
      <c r="C40" s="23">
        <f aca="true" t="shared" si="11" ref="C40:I40">+C54</f>
        <v>23508.88</v>
      </c>
      <c r="D40" s="23">
        <f t="shared" si="11"/>
        <v>35358.65</v>
      </c>
      <c r="E40" s="23">
        <f t="shared" si="11"/>
        <v>20026.73</v>
      </c>
      <c r="F40" s="23">
        <f t="shared" si="11"/>
        <v>30487.44</v>
      </c>
      <c r="G40" s="23">
        <f t="shared" si="11"/>
        <v>41476.48</v>
      </c>
      <c r="H40" s="23">
        <f t="shared" si="11"/>
        <v>23705.24</v>
      </c>
      <c r="I40" s="71">
        <f t="shared" si="11"/>
        <v>0</v>
      </c>
      <c r="J40" s="71">
        <v>0</v>
      </c>
      <c r="K40" s="23">
        <f t="shared" si="10"/>
        <v>197766.77</v>
      </c>
    </row>
    <row r="41" spans="1:11" ht="17.25" customHeight="1">
      <c r="A41" s="12" t="s">
        <v>38</v>
      </c>
      <c r="B41" s="71">
        <v>882</v>
      </c>
      <c r="C41" s="71">
        <v>1140</v>
      </c>
      <c r="D41" s="71">
        <v>1272</v>
      </c>
      <c r="E41" s="71">
        <v>731</v>
      </c>
      <c r="F41" s="71">
        <v>1115</v>
      </c>
      <c r="G41" s="71">
        <v>1567</v>
      </c>
      <c r="H41" s="71">
        <v>832</v>
      </c>
      <c r="I41" s="71">
        <v>0</v>
      </c>
      <c r="J41" s="71">
        <v>0</v>
      </c>
      <c r="K41" s="13">
        <f>SUM(B41:J41)</f>
        <v>7539</v>
      </c>
    </row>
    <row r="42" spans="1:11" ht="17.25" customHeight="1">
      <c r="A42" s="12" t="s">
        <v>39</v>
      </c>
      <c r="B42" s="23">
        <f>ROUND(B40/B41,2)</f>
        <v>26.31</v>
      </c>
      <c r="C42" s="23">
        <f aca="true" t="shared" si="12" ref="C42:H42">ROUND(C40/C41,2)</f>
        <v>20.62</v>
      </c>
      <c r="D42" s="23">
        <f t="shared" si="12"/>
        <v>27.8</v>
      </c>
      <c r="E42" s="23">
        <f t="shared" si="12"/>
        <v>27.4</v>
      </c>
      <c r="F42" s="23">
        <f t="shared" si="12"/>
        <v>27.34</v>
      </c>
      <c r="G42" s="23">
        <f t="shared" si="12"/>
        <v>26.47</v>
      </c>
      <c r="H42" s="23">
        <f t="shared" si="12"/>
        <v>28.49</v>
      </c>
      <c r="I42" s="71">
        <v>0</v>
      </c>
      <c r="J42" s="71">
        <v>0</v>
      </c>
      <c r="K42" s="23">
        <f>ROUND(K40/K41,2)</f>
        <v>26.23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3" ref="D43:J43">ROUND(D44*D45,2)</f>
        <v>6385.76</v>
      </c>
      <c r="E43" s="61">
        <f t="shared" si="13"/>
        <v>3445.4</v>
      </c>
      <c r="F43" s="61">
        <f t="shared" si="13"/>
        <v>5281.52</v>
      </c>
      <c r="G43" s="61">
        <f t="shared" si="13"/>
        <v>7430.08</v>
      </c>
      <c r="H43" s="61">
        <f t="shared" si="13"/>
        <v>3715.04</v>
      </c>
      <c r="I43" s="61">
        <f t="shared" si="13"/>
        <v>1065.72</v>
      </c>
      <c r="J43" s="61">
        <f t="shared" si="13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1707121.4300000002</v>
      </c>
      <c r="C47" s="22">
        <f aca="true" t="shared" si="14" ref="C47:H47">+C48+C57</f>
        <v>2498183.7800000003</v>
      </c>
      <c r="D47" s="22">
        <f t="shared" si="14"/>
        <v>2850883.2999999993</v>
      </c>
      <c r="E47" s="22">
        <f t="shared" si="14"/>
        <v>1661431</v>
      </c>
      <c r="F47" s="22">
        <f t="shared" si="14"/>
        <v>2200319.71</v>
      </c>
      <c r="G47" s="22">
        <f t="shared" si="14"/>
        <v>3099505.7600000002</v>
      </c>
      <c r="H47" s="22">
        <f t="shared" si="14"/>
        <v>1649624.78</v>
      </c>
      <c r="I47" s="22">
        <f>+I48+I57</f>
        <v>613652.1599999999</v>
      </c>
      <c r="J47" s="22">
        <f>+J48+J57</f>
        <v>1019485.14</v>
      </c>
      <c r="K47" s="22">
        <f>SUM(B47:J47)</f>
        <v>17300207.06</v>
      </c>
    </row>
    <row r="48" spans="1:11" ht="17.25" customHeight="1">
      <c r="A48" s="16" t="s">
        <v>107</v>
      </c>
      <c r="B48" s="23">
        <f>SUM(B49:B56)</f>
        <v>1690495.86</v>
      </c>
      <c r="C48" s="23">
        <f aca="true" t="shared" si="15" ref="C48:J48">SUM(C49:C56)</f>
        <v>2474174.08</v>
      </c>
      <c r="D48" s="23">
        <f t="shared" si="15"/>
        <v>2825669.7899999996</v>
      </c>
      <c r="E48" s="23">
        <f t="shared" si="15"/>
        <v>1638528.97</v>
      </c>
      <c r="F48" s="23">
        <f t="shared" si="15"/>
        <v>2177119.71</v>
      </c>
      <c r="G48" s="23">
        <f t="shared" si="15"/>
        <v>3069954.27</v>
      </c>
      <c r="H48" s="23">
        <f t="shared" si="15"/>
        <v>1629366.22</v>
      </c>
      <c r="I48" s="23">
        <f t="shared" si="15"/>
        <v>613652.1599999999</v>
      </c>
      <c r="J48" s="23">
        <f t="shared" si="15"/>
        <v>1005626.63</v>
      </c>
      <c r="K48" s="23">
        <f aca="true" t="shared" si="16" ref="K48:K57">SUM(B48:J48)</f>
        <v>17124587.69</v>
      </c>
    </row>
    <row r="49" spans="1:11" ht="17.25" customHeight="1">
      <c r="A49" s="34" t="s">
        <v>43</v>
      </c>
      <c r="B49" s="23">
        <f aca="true" t="shared" si="17" ref="B49:H49">ROUND(B30*B7,2)</f>
        <v>1665996.81</v>
      </c>
      <c r="C49" s="23">
        <f t="shared" si="17"/>
        <v>2443210.38</v>
      </c>
      <c r="D49" s="23">
        <f t="shared" si="17"/>
        <v>2787794.63</v>
      </c>
      <c r="E49" s="23">
        <f t="shared" si="17"/>
        <v>1617475</v>
      </c>
      <c r="F49" s="23">
        <f t="shared" si="17"/>
        <v>2144675.06</v>
      </c>
      <c r="G49" s="23">
        <f t="shared" si="17"/>
        <v>3025659.64</v>
      </c>
      <c r="H49" s="23">
        <f t="shared" si="17"/>
        <v>1592520.92</v>
      </c>
      <c r="I49" s="23">
        <f>ROUND(I30*I7,2)</f>
        <v>612586.44</v>
      </c>
      <c r="J49" s="23">
        <f>ROUND(J30*J7,2)</f>
        <v>1003409.59</v>
      </c>
      <c r="K49" s="23">
        <f t="shared" si="16"/>
        <v>16893328.470000003</v>
      </c>
    </row>
    <row r="50" spans="1:11" ht="17.25" customHeight="1">
      <c r="A50" s="34" t="s">
        <v>44</v>
      </c>
      <c r="B50" s="19">
        <v>0</v>
      </c>
      <c r="C50" s="23">
        <f>ROUND(C31*C7,2)</f>
        <v>5430.7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5430.7</v>
      </c>
    </row>
    <row r="51" spans="1:11" ht="17.25" customHeight="1">
      <c r="A51" s="64" t="s">
        <v>103</v>
      </c>
      <c r="B51" s="65">
        <f aca="true" t="shared" si="18" ref="B51:H51">ROUND(B32*B7,2)</f>
        <v>-2795.98</v>
      </c>
      <c r="C51" s="65">
        <f t="shared" si="18"/>
        <v>-3749.6</v>
      </c>
      <c r="D51" s="65">
        <f t="shared" si="18"/>
        <v>-3869.25</v>
      </c>
      <c r="E51" s="65">
        <f t="shared" si="18"/>
        <v>-2418.16</v>
      </c>
      <c r="F51" s="65">
        <f t="shared" si="18"/>
        <v>-3324.31</v>
      </c>
      <c r="G51" s="65">
        <f t="shared" si="18"/>
        <v>-4611.93</v>
      </c>
      <c r="H51" s="65">
        <f t="shared" si="18"/>
        <v>-2496.88</v>
      </c>
      <c r="I51" s="19">
        <v>0</v>
      </c>
      <c r="J51" s="19">
        <v>0</v>
      </c>
      <c r="K51" s="65">
        <f>SUM(B51:J51)</f>
        <v>-23266.11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11921.9</v>
      </c>
      <c r="I53" s="31">
        <f>+I35</f>
        <v>0</v>
      </c>
      <c r="J53" s="31">
        <f>+J35</f>
        <v>0</v>
      </c>
      <c r="K53" s="23">
        <f t="shared" si="16"/>
        <v>11921.9</v>
      </c>
    </row>
    <row r="54" spans="1:11" ht="17.25" customHeight="1">
      <c r="A54" s="12" t="s">
        <v>47</v>
      </c>
      <c r="B54" s="65">
        <v>23203.35</v>
      </c>
      <c r="C54" s="65">
        <v>23508.88</v>
      </c>
      <c r="D54" s="65">
        <v>35358.65</v>
      </c>
      <c r="E54" s="65">
        <v>20026.73</v>
      </c>
      <c r="F54" s="65">
        <v>30487.44</v>
      </c>
      <c r="G54" s="65">
        <v>41476.48</v>
      </c>
      <c r="H54" s="65">
        <v>23705.24</v>
      </c>
      <c r="I54" s="19">
        <v>0</v>
      </c>
      <c r="J54" s="19">
        <v>0</v>
      </c>
      <c r="K54" s="23">
        <f t="shared" si="16"/>
        <v>197766.77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6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49</v>
      </c>
      <c r="B57" s="36">
        <v>16625.57</v>
      </c>
      <c r="C57" s="36">
        <v>24009.7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6"/>
        <v>175619.37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9" ref="B61:J61">+B62+B69+B104+B105</f>
        <v>94487.67000000001</v>
      </c>
      <c r="C61" s="35">
        <f t="shared" si="19"/>
        <v>414589.53</v>
      </c>
      <c r="D61" s="35">
        <f t="shared" si="19"/>
        <v>435060.98</v>
      </c>
      <c r="E61" s="35">
        <f t="shared" si="19"/>
        <v>374340.05999999994</v>
      </c>
      <c r="F61" s="35">
        <f t="shared" si="19"/>
        <v>19678.52000000002</v>
      </c>
      <c r="G61" s="35">
        <f t="shared" si="19"/>
        <v>-182352.79</v>
      </c>
      <c r="H61" s="35">
        <f t="shared" si="19"/>
        <v>194470.71000000002</v>
      </c>
      <c r="I61" s="35">
        <f t="shared" si="19"/>
        <v>-46277.50000000001</v>
      </c>
      <c r="J61" s="35">
        <f t="shared" si="19"/>
        <v>175290.95</v>
      </c>
      <c r="K61" s="35">
        <f>SUM(B61:J61)</f>
        <v>1479288.13</v>
      </c>
    </row>
    <row r="62" spans="1:11" ht="18.75" customHeight="1">
      <c r="A62" s="16" t="s">
        <v>74</v>
      </c>
      <c r="B62" s="35">
        <f aca="true" t="shared" si="20" ref="B62:J62">B63+B64+B65+B66+B67+B68</f>
        <v>-207409.59</v>
      </c>
      <c r="C62" s="35">
        <f t="shared" si="20"/>
        <v>-224802.06</v>
      </c>
      <c r="D62" s="35">
        <f t="shared" si="20"/>
        <v>-201203.98</v>
      </c>
      <c r="E62" s="35">
        <f t="shared" si="20"/>
        <v>-228200.52000000002</v>
      </c>
      <c r="F62" s="35">
        <f t="shared" si="20"/>
        <v>-224927.69</v>
      </c>
      <c r="G62" s="35">
        <f t="shared" si="20"/>
        <v>-270969.96</v>
      </c>
      <c r="H62" s="35">
        <f t="shared" si="20"/>
        <v>-186044</v>
      </c>
      <c r="I62" s="35">
        <f t="shared" si="20"/>
        <v>-34808</v>
      </c>
      <c r="J62" s="35">
        <f t="shared" si="20"/>
        <v>-71252</v>
      </c>
      <c r="K62" s="35">
        <f aca="true" t="shared" si="21" ref="K62:K91">SUM(B62:J62)</f>
        <v>-1649617.8</v>
      </c>
    </row>
    <row r="63" spans="1:11" ht="18.75" customHeight="1">
      <c r="A63" s="12" t="s">
        <v>75</v>
      </c>
      <c r="B63" s="35">
        <f>-ROUND(B9*$D$3,2)</f>
        <v>-150000</v>
      </c>
      <c r="C63" s="35">
        <f aca="true" t="shared" si="22" ref="C63:J63">-ROUND(C9*$D$3,2)</f>
        <v>-217776</v>
      </c>
      <c r="D63" s="35">
        <f t="shared" si="22"/>
        <v>-179888</v>
      </c>
      <c r="E63" s="35">
        <f t="shared" si="22"/>
        <v>-138904</v>
      </c>
      <c r="F63" s="35">
        <f t="shared" si="22"/>
        <v>-153748</v>
      </c>
      <c r="G63" s="35">
        <f t="shared" si="22"/>
        <v>-208452</v>
      </c>
      <c r="H63" s="35">
        <f t="shared" si="22"/>
        <v>-186044</v>
      </c>
      <c r="I63" s="35">
        <f t="shared" si="22"/>
        <v>-34808</v>
      </c>
      <c r="J63" s="35">
        <f t="shared" si="22"/>
        <v>-71252</v>
      </c>
      <c r="K63" s="35">
        <f t="shared" si="21"/>
        <v>-1340872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-1096</v>
      </c>
      <c r="C65" s="35">
        <v>-224</v>
      </c>
      <c r="D65" s="35">
        <v>-176</v>
      </c>
      <c r="E65" s="35">
        <v>-612</v>
      </c>
      <c r="F65" s="35">
        <v>-396</v>
      </c>
      <c r="G65" s="35">
        <v>-376</v>
      </c>
      <c r="H65" s="19">
        <v>0</v>
      </c>
      <c r="I65" s="19">
        <v>0</v>
      </c>
      <c r="J65" s="19">
        <v>0</v>
      </c>
      <c r="K65" s="35">
        <f t="shared" si="21"/>
        <v>-2880</v>
      </c>
    </row>
    <row r="66" spans="1:11" ht="18.75" customHeight="1">
      <c r="A66" s="12" t="s">
        <v>104</v>
      </c>
      <c r="B66" s="35">
        <v>-3868</v>
      </c>
      <c r="C66" s="35">
        <v>-1700</v>
      </c>
      <c r="D66" s="35">
        <v>-1840</v>
      </c>
      <c r="E66" s="35">
        <v>-3456</v>
      </c>
      <c r="F66" s="35">
        <v>-1596</v>
      </c>
      <c r="G66" s="35">
        <v>-1344</v>
      </c>
      <c r="H66" s="19">
        <v>0</v>
      </c>
      <c r="I66" s="19">
        <v>0</v>
      </c>
      <c r="J66" s="19">
        <v>0</v>
      </c>
      <c r="K66" s="35">
        <f t="shared" si="21"/>
        <v>-13804</v>
      </c>
    </row>
    <row r="67" spans="1:11" ht="18.75" customHeight="1">
      <c r="A67" s="12" t="s">
        <v>52</v>
      </c>
      <c r="B67" s="35">
        <v>-52445.59</v>
      </c>
      <c r="C67" s="35">
        <v>-5102.06</v>
      </c>
      <c r="D67" s="35">
        <v>-19299.98</v>
      </c>
      <c r="E67" s="35">
        <v>-85228.52</v>
      </c>
      <c r="F67" s="35">
        <v>-69187.69</v>
      </c>
      <c r="G67" s="35">
        <v>-60797.96</v>
      </c>
      <c r="H67" s="19">
        <v>0</v>
      </c>
      <c r="I67" s="19">
        <v>0</v>
      </c>
      <c r="J67" s="19">
        <v>0</v>
      </c>
      <c r="K67" s="35">
        <f t="shared" si="21"/>
        <v>-292061.8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-22104.820000000003</v>
      </c>
      <c r="D69" s="65">
        <f>SUM(D70:D103)</f>
        <v>-21023.54</v>
      </c>
      <c r="E69" s="65">
        <f aca="true" t="shared" si="23" ref="E69:J69">SUM(E70:E103)</f>
        <v>-14964.76</v>
      </c>
      <c r="F69" s="65">
        <f t="shared" si="23"/>
        <v>-21583.81</v>
      </c>
      <c r="G69" s="65">
        <f t="shared" si="23"/>
        <v>-32749.730000000003</v>
      </c>
      <c r="H69" s="65">
        <f t="shared" si="23"/>
        <v>-14319.05</v>
      </c>
      <c r="I69" s="65">
        <f t="shared" si="23"/>
        <v>-67506.38</v>
      </c>
      <c r="J69" s="65">
        <f t="shared" si="23"/>
        <v>-10377.62</v>
      </c>
      <c r="K69" s="65">
        <f t="shared" si="21"/>
        <v>-220140.66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21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21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21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21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21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135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21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134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138</v>
      </c>
      <c r="B104" s="65">
        <v>317408.21</v>
      </c>
      <c r="C104" s="65">
        <v>661496.41</v>
      </c>
      <c r="D104" s="65">
        <v>657288.5</v>
      </c>
      <c r="E104" s="65">
        <v>617505.34</v>
      </c>
      <c r="F104" s="65">
        <v>266190.02</v>
      </c>
      <c r="G104" s="65">
        <v>121366.9</v>
      </c>
      <c r="H104" s="65">
        <v>394833.76</v>
      </c>
      <c r="I104" s="65">
        <v>56036.88</v>
      </c>
      <c r="J104" s="65">
        <v>256920.57</v>
      </c>
      <c r="K104" s="46">
        <f>SUM(B104:J104)</f>
        <v>3349046.5899999994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4" ref="B107:H107">+B108+B109</f>
        <v>1801609.1</v>
      </c>
      <c r="C107" s="24">
        <f t="shared" si="24"/>
        <v>2912773.3100000005</v>
      </c>
      <c r="D107" s="24">
        <f t="shared" si="24"/>
        <v>3285944.2799999993</v>
      </c>
      <c r="E107" s="24">
        <f t="shared" si="24"/>
        <v>2035771.0599999998</v>
      </c>
      <c r="F107" s="24">
        <f t="shared" si="24"/>
        <v>2219998.23</v>
      </c>
      <c r="G107" s="24">
        <f t="shared" si="24"/>
        <v>2917152.97</v>
      </c>
      <c r="H107" s="24">
        <f t="shared" si="24"/>
        <v>1844095.49</v>
      </c>
      <c r="I107" s="24">
        <f>+I108+I109</f>
        <v>567374.6599999999</v>
      </c>
      <c r="J107" s="24">
        <f>+J108+J109</f>
        <v>1194776.09</v>
      </c>
      <c r="K107" s="46">
        <f>SUM(B107:J107)</f>
        <v>18779495.19</v>
      </c>
      <c r="L107" s="52"/>
    </row>
    <row r="108" spans="1:12" ht="18" customHeight="1">
      <c r="A108" s="16" t="s">
        <v>81</v>
      </c>
      <c r="B108" s="24">
        <f aca="true" t="shared" si="25" ref="B108:J108">+B48+B62+B69+B104</f>
        <v>1784983.53</v>
      </c>
      <c r="C108" s="24">
        <f t="shared" si="25"/>
        <v>2888763.6100000003</v>
      </c>
      <c r="D108" s="24">
        <f t="shared" si="25"/>
        <v>3260730.7699999996</v>
      </c>
      <c r="E108" s="24">
        <f t="shared" si="25"/>
        <v>2012869.0299999998</v>
      </c>
      <c r="F108" s="24">
        <f t="shared" si="25"/>
        <v>2196798.23</v>
      </c>
      <c r="G108" s="24">
        <f t="shared" si="25"/>
        <v>2887601.48</v>
      </c>
      <c r="H108" s="24">
        <f t="shared" si="25"/>
        <v>1823836.93</v>
      </c>
      <c r="I108" s="24">
        <f t="shared" si="25"/>
        <v>567374.6599999999</v>
      </c>
      <c r="J108" s="24">
        <f t="shared" si="25"/>
        <v>1180917.58</v>
      </c>
      <c r="K108" s="46">
        <f>SUM(B108:J108)</f>
        <v>18603875.82</v>
      </c>
      <c r="L108" s="52"/>
    </row>
    <row r="109" spans="1:11" ht="18.75" customHeight="1">
      <c r="A109" s="16" t="s">
        <v>98</v>
      </c>
      <c r="B109" s="24">
        <f aca="true" t="shared" si="26" ref="B109:J109">IF(+B57+B105+B110&lt;0,0,(B57+B105+B110))</f>
        <v>16625.57</v>
      </c>
      <c r="C109" s="24">
        <f t="shared" si="26"/>
        <v>24009.7</v>
      </c>
      <c r="D109" s="24">
        <f t="shared" si="26"/>
        <v>25213.51</v>
      </c>
      <c r="E109" s="24">
        <f t="shared" si="26"/>
        <v>22902.03</v>
      </c>
      <c r="F109" s="24">
        <f t="shared" si="26"/>
        <v>23200</v>
      </c>
      <c r="G109" s="24">
        <f t="shared" si="26"/>
        <v>29551.49</v>
      </c>
      <c r="H109" s="24">
        <f t="shared" si="26"/>
        <v>20258.56</v>
      </c>
      <c r="I109" s="19">
        <f t="shared" si="26"/>
        <v>0</v>
      </c>
      <c r="J109" s="24">
        <f t="shared" si="26"/>
        <v>13858.51</v>
      </c>
      <c r="K109" s="46">
        <f>SUM(B109:J109)</f>
        <v>175619.37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18779495.19</v>
      </c>
      <c r="L115" s="52"/>
    </row>
    <row r="116" spans="1:11" ht="18.75" customHeight="1">
      <c r="A116" s="26" t="s">
        <v>70</v>
      </c>
      <c r="B116" s="27">
        <v>258135.75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258135.75</v>
      </c>
    </row>
    <row r="117" spans="1:11" ht="18.75" customHeight="1">
      <c r="A117" s="26" t="s">
        <v>71</v>
      </c>
      <c r="B117" s="27">
        <v>1543473.35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7" ref="K117:K135">SUM(B117:J117)</f>
        <v>1543473.35</v>
      </c>
    </row>
    <row r="118" spans="1:11" ht="18.75" customHeight="1">
      <c r="A118" s="26" t="s">
        <v>72</v>
      </c>
      <c r="B118" s="38">
        <v>0</v>
      </c>
      <c r="C118" s="27">
        <f>+C107</f>
        <v>2912773.3100000005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7"/>
        <v>2912773.3100000005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3057692.67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7"/>
        <v>3057692.67</v>
      </c>
    </row>
    <row r="120" spans="1:11" ht="18.75" customHeight="1">
      <c r="A120" s="26" t="s">
        <v>118</v>
      </c>
      <c r="B120" s="38">
        <v>0</v>
      </c>
      <c r="C120" s="38">
        <v>0</v>
      </c>
      <c r="D120" s="27">
        <v>228251.61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7"/>
        <v>228251.61</v>
      </c>
    </row>
    <row r="121" spans="1:11" ht="18.75" customHeight="1">
      <c r="A121" s="26" t="s">
        <v>119</v>
      </c>
      <c r="B121" s="38">
        <v>0</v>
      </c>
      <c r="C121" s="38">
        <v>0</v>
      </c>
      <c r="D121" s="38">
        <v>0</v>
      </c>
      <c r="E121" s="27">
        <v>2015413.35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7"/>
        <v>2015413.35</v>
      </c>
    </row>
    <row r="122" spans="1:11" ht="18.75" customHeight="1">
      <c r="A122" s="26" t="s">
        <v>120</v>
      </c>
      <c r="B122" s="38">
        <v>0</v>
      </c>
      <c r="C122" s="38">
        <v>0</v>
      </c>
      <c r="D122" s="38">
        <v>0</v>
      </c>
      <c r="E122" s="27">
        <v>20357.71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7"/>
        <v>20357.71</v>
      </c>
    </row>
    <row r="123" spans="1:11" ht="18.75" customHeight="1">
      <c r="A123" s="26" t="s">
        <v>121</v>
      </c>
      <c r="B123" s="38">
        <v>0</v>
      </c>
      <c r="C123" s="38">
        <v>0</v>
      </c>
      <c r="D123" s="38">
        <v>0</v>
      </c>
      <c r="E123" s="38">
        <v>0</v>
      </c>
      <c r="F123" s="27">
        <v>455643.28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7"/>
        <v>455643.28</v>
      </c>
    </row>
    <row r="124" spans="1:11" ht="18.75" customHeight="1">
      <c r="A124" s="26" t="s">
        <v>122</v>
      </c>
      <c r="B124" s="38">
        <v>0</v>
      </c>
      <c r="C124" s="38">
        <v>0</v>
      </c>
      <c r="D124" s="38">
        <v>0</v>
      </c>
      <c r="E124" s="38">
        <v>0</v>
      </c>
      <c r="F124" s="27">
        <v>679512.28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7"/>
        <v>679512.28</v>
      </c>
    </row>
    <row r="125" spans="1:11" ht="18.75" customHeight="1">
      <c r="A125" s="26" t="s">
        <v>123</v>
      </c>
      <c r="B125" s="38">
        <v>0</v>
      </c>
      <c r="C125" s="38">
        <v>0</v>
      </c>
      <c r="D125" s="38">
        <v>0</v>
      </c>
      <c r="E125" s="38">
        <v>0</v>
      </c>
      <c r="F125" s="27">
        <v>118042.01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7"/>
        <v>118042.01</v>
      </c>
    </row>
    <row r="126" spans="1:11" ht="18.75" customHeight="1">
      <c r="A126" s="26" t="s">
        <v>124</v>
      </c>
      <c r="B126" s="66">
        <v>0</v>
      </c>
      <c r="C126" s="66">
        <v>0</v>
      </c>
      <c r="D126" s="66">
        <v>0</v>
      </c>
      <c r="E126" s="66">
        <v>0</v>
      </c>
      <c r="F126" s="67">
        <v>966800.66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7"/>
        <v>966800.66</v>
      </c>
    </row>
    <row r="127" spans="1:11" ht="18.75" customHeight="1">
      <c r="A127" s="2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811993.91</v>
      </c>
      <c r="H127" s="38">
        <v>0</v>
      </c>
      <c r="I127" s="38">
        <v>0</v>
      </c>
      <c r="J127" s="38">
        <v>0</v>
      </c>
      <c r="K127" s="39">
        <f t="shared" si="27"/>
        <v>811993.91</v>
      </c>
    </row>
    <row r="128" spans="1:11" ht="18.75" customHeight="1">
      <c r="A128" s="2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68149.08</v>
      </c>
      <c r="H128" s="38">
        <v>0</v>
      </c>
      <c r="I128" s="38">
        <v>0</v>
      </c>
      <c r="J128" s="38">
        <v>0</v>
      </c>
      <c r="K128" s="39">
        <f t="shared" si="27"/>
        <v>68149.08</v>
      </c>
    </row>
    <row r="129" spans="1:11" ht="18.75" customHeight="1">
      <c r="A129" s="2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414562.17</v>
      </c>
      <c r="H129" s="38">
        <v>0</v>
      </c>
      <c r="I129" s="38">
        <v>0</v>
      </c>
      <c r="J129" s="38">
        <v>0</v>
      </c>
      <c r="K129" s="39">
        <f t="shared" si="27"/>
        <v>414562.17</v>
      </c>
    </row>
    <row r="130" spans="1:11" ht="18.75" customHeight="1">
      <c r="A130" s="2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450691.1</v>
      </c>
      <c r="H130" s="38">
        <v>0</v>
      </c>
      <c r="I130" s="38">
        <v>0</v>
      </c>
      <c r="J130" s="38">
        <v>0</v>
      </c>
      <c r="K130" s="39">
        <f t="shared" si="27"/>
        <v>450691.1</v>
      </c>
    </row>
    <row r="131" spans="1:11" ht="18.75" customHeight="1">
      <c r="A131" s="2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1171756.72</v>
      </c>
      <c r="H131" s="38">
        <v>0</v>
      </c>
      <c r="I131" s="38">
        <v>0</v>
      </c>
      <c r="J131" s="38">
        <v>0</v>
      </c>
      <c r="K131" s="39">
        <f t="shared" si="27"/>
        <v>1171756.72</v>
      </c>
    </row>
    <row r="132" spans="1:11" ht="18.75" customHeight="1">
      <c r="A132" s="26" t="s">
        <v>130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707935.68</v>
      </c>
      <c r="I132" s="38">
        <v>0</v>
      </c>
      <c r="J132" s="38">
        <v>0</v>
      </c>
      <c r="K132" s="39">
        <f t="shared" si="27"/>
        <v>707935.68</v>
      </c>
    </row>
    <row r="133" spans="1:11" ht="18.75" customHeight="1">
      <c r="A133" s="26" t="s">
        <v>131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1136159.8</v>
      </c>
      <c r="I133" s="38">
        <v>0</v>
      </c>
      <c r="J133" s="38">
        <v>0</v>
      </c>
      <c r="K133" s="39">
        <f t="shared" si="27"/>
        <v>1136159.8</v>
      </c>
    </row>
    <row r="134" spans="1:11" ht="18.75" customHeight="1">
      <c r="A134" s="26" t="s">
        <v>132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567374.66</v>
      </c>
      <c r="J134" s="38"/>
      <c r="K134" s="39">
        <f t="shared" si="27"/>
        <v>567374.66</v>
      </c>
    </row>
    <row r="135" spans="1:11" ht="18.75" customHeight="1">
      <c r="A135" s="74" t="s">
        <v>133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1194776.09</v>
      </c>
      <c r="K135" s="42">
        <f t="shared" si="27"/>
        <v>1194776.09</v>
      </c>
    </row>
    <row r="136" spans="1:11" ht="18.75" customHeight="1">
      <c r="A136" s="72" t="s">
        <v>139</v>
      </c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2018-04-27T17:44:38Z</dcterms:modified>
  <cp:category/>
  <cp:version/>
  <cp:contentType/>
  <cp:contentStatus/>
</cp:coreProperties>
</file>