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<sst xmlns="http://schemas.openxmlformats.org/spreadsheetml/2006/main" count="138" uniqueCount="138">
  <si>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</si>
  <si>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</si>
  <si>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</si>
  <si>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</si>
  <si>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</si>
  <si>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</si>
  <si>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</si>
  <si>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</si>
  <si>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</si>
  <si>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</si>
  <si>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</si>
  <si>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</si>
  <si>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</si>
  <si>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</si>
  <si>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</si>
  <si>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</si>
  <si>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</si>
  <si>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</si>
  <si>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</si>
  <si>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</si>
  <si>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</si>
  <si>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</si>
  <si>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</si>
  <si>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</si>
  <si>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</si>
  <si>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</si>
  <si>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</si>
  <si>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</si>
  <si>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</si>
  <si>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</si>
  <si>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</si>
  <si>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</si>
  <si>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</si>
  <si>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</si>
  <si>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</si>
  <si>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</si>
  <si>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</si>
  <si>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</si>
  <si>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</si>
  <si>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</si>
  <si>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</si>
  <si>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</si>
  <si>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</si>
  <si>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</si>
  <si>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</si>
  <si>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</si>
  <si>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</si>
  <si>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</si>
  <si>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</si>
  <si>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</si>
  <si>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</si>
  <si>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</si>
  <si>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</si>
  <si>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</si>
  <si>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</si>
  <si>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</si>
  <si>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</si>
  <si>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</si>
  <si>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</si>
  <si>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</si>
  <si>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</si>
  <si>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</si>
  <si>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</si>
  <si>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</si>
  <si>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</si>
  <si>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</si>
  <si>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</si>
  <si>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</si>
  <si>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</si>
  <si>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</si>
  <si>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</si>
  <si>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</si>
  <si>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</si>
  <si>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</si>
  <si>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</si>
  <si>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</si>
  <si>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</si>
  <si>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</si>
  <si>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</si>
  <si>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</si>
  <si>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</si>
  <si>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</si>
  <si>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</si>
  <si>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</si>
  <si>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</si>
  <si>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</si>
  <si>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</si>
  <si>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</si>
  <si>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</si>
  <si>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</si>
  <si>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</si>
  <si>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</si>
  <si>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</si>
  <si>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</si>
  <si>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</si>
  <si>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</si>
  <si>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</si>
  <si>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</si>
  <si>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</si>
  <si>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</si>
  <si>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</si>
  <si>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</si>
  <si>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</si>
  <si>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</si>
  <si>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</si>
  <si>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</si>
  <si>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</si>
  <si>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</si>
  <si>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</si>
  <si>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</si>
  <si>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</si>
  <si>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</si>
  <si>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</si>
  <si>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</si>
  <si>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</si>
  <si>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</si>
  <si>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</si>
  <si>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</si>
  <si>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</si>
  <si>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</si>
  <si>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</si>
  <si>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</si>
  <si>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</si>
  <si>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</si>
  <si>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</si>
  <si>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</si>
  <si>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</si>
  <si>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</si>
  <si>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</si>
  <si>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</si>
  <si>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</si>
  <si>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</si>
  <si>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</si>
  <si>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</si>
  <si>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</si>
  <si>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</si>
  <si>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</si>
  <si>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>OPERAÇÃO 22/04/18 - VENCIMENTO 27/04/18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</si>
</sst>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160487</v>
      </c>
      <c r="C7" s="9">
        <f t="shared" si="0"/>
        <v>226610</v>
      </c>
      <c r="D7" s="9">
        <f t="shared" si="0"/>
        <v>235090</v>
      </c>
      <c r="E7" s="9">
        <f t="shared" si="0"/>
        <v>134701</v>
      </c>
      <c r="F7" s="9">
        <f t="shared" si="0"/>
        <v>228091</v>
      </c>
      <c r="G7" s="9">
        <f t="shared" si="0"/>
        <v>380405</v>
      </c>
      <c r="H7" s="9">
        <f t="shared" si="0"/>
        <v>135148</v>
      </c>
      <c r="I7" s="9">
        <f t="shared" si="0"/>
        <v>27300</v>
      </c>
      <c r="J7" s="9">
        <f t="shared" si="0"/>
        <v>111815</v>
      </c>
      <c r="K7" s="9">
        <f t="shared" si="0"/>
        <v>1639647</v>
      </c>
      <c r="L7" s="50"/>
    </row>
    <row r="8" spans="1:11" ht="17.25" customHeight="1">
      <c r="A8" s="10" t="s">
        <v>96</v>
      </c>
      <c r="B8" s="11">
        <f>B9+B12+B16</f>
        <v>75111</v>
      </c>
      <c r="C8" s="11">
        <f aca="true" t="shared" si="1" ref="C8:J8">C9+C12+C16</f>
        <v>111085</v>
      </c>
      <c r="D8" s="11">
        <f t="shared" si="1"/>
        <v>106399</v>
      </c>
      <c r="E8" s="11">
        <f t="shared" si="1"/>
        <v>66210</v>
      </c>
      <c r="F8" s="11">
        <f t="shared" si="1"/>
        <v>102691</v>
      </c>
      <c r="G8" s="11">
        <f t="shared" si="1"/>
        <v>175487</v>
      </c>
      <c r="H8" s="11">
        <f t="shared" si="1"/>
        <v>72222</v>
      </c>
      <c r="I8" s="11">
        <f t="shared" si="1"/>
        <v>11706</v>
      </c>
      <c r="J8" s="11">
        <f t="shared" si="1"/>
        <v>51811</v>
      </c>
      <c r="K8" s="11">
        <f>SUM(B8:J8)</f>
        <v>772722</v>
      </c>
    </row>
    <row r="9" spans="1:11" ht="17.25" customHeight="1">
      <c r="A9" s="15" t="s">
        <v>16</v>
      </c>
      <c r="B9" s="13">
        <f>+B10+B11</f>
        <v>15091</v>
      </c>
      <c r="C9" s="13">
        <f aca="true" t="shared" si="2" ref="C9:J9">+C10+C11</f>
        <v>24258</v>
      </c>
      <c r="D9" s="13">
        <f t="shared" si="2"/>
        <v>21470</v>
      </c>
      <c r="E9" s="13">
        <f t="shared" si="2"/>
        <v>13456</v>
      </c>
      <c r="F9" s="13">
        <f t="shared" si="2"/>
        <v>16929</v>
      </c>
      <c r="G9" s="13">
        <f t="shared" si="2"/>
        <v>22752</v>
      </c>
      <c r="H9" s="13">
        <f t="shared" si="2"/>
        <v>15476</v>
      </c>
      <c r="I9" s="13">
        <f t="shared" si="2"/>
        <v>2877</v>
      </c>
      <c r="J9" s="13">
        <f t="shared" si="2"/>
        <v>10014</v>
      </c>
      <c r="K9" s="11">
        <f>SUM(B9:J9)</f>
        <v>142323</v>
      </c>
    </row>
    <row r="10" spans="1:11" ht="17.25" customHeight="1">
      <c r="A10" s="29" t="s">
        <v>17</v>
      </c>
      <c r="B10" s="13">
        <v>15091</v>
      </c>
      <c r="C10" s="13">
        <v>24258</v>
      </c>
      <c r="D10" s="13">
        <v>21470</v>
      </c>
      <c r="E10" s="13">
        <v>13456</v>
      </c>
      <c r="F10" s="13">
        <v>16929</v>
      </c>
      <c r="G10" s="13">
        <v>22752</v>
      </c>
      <c r="H10" s="13">
        <v>15476</v>
      </c>
      <c r="I10" s="13">
        <v>2877</v>
      </c>
      <c r="J10" s="13">
        <v>10014</v>
      </c>
      <c r="K10" s="11">
        <f>SUM(B10:J10)</f>
        <v>142323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55798</v>
      </c>
      <c r="C12" s="17">
        <f t="shared" si="3"/>
        <v>80865</v>
      </c>
      <c r="D12" s="17">
        <f t="shared" si="3"/>
        <v>79210</v>
      </c>
      <c r="E12" s="17">
        <f t="shared" si="3"/>
        <v>49298</v>
      </c>
      <c r="F12" s="17">
        <f t="shared" si="3"/>
        <v>79176</v>
      </c>
      <c r="G12" s="17">
        <f t="shared" si="3"/>
        <v>141473</v>
      </c>
      <c r="H12" s="17">
        <f t="shared" si="3"/>
        <v>53201</v>
      </c>
      <c r="I12" s="17">
        <f t="shared" si="3"/>
        <v>8091</v>
      </c>
      <c r="J12" s="17">
        <f t="shared" si="3"/>
        <v>39157</v>
      </c>
      <c r="K12" s="11">
        <f aca="true" t="shared" si="4" ref="K12:K27">SUM(B12:J12)</f>
        <v>586269</v>
      </c>
    </row>
    <row r="13" spans="1:13" ht="17.25" customHeight="1">
      <c r="A13" s="14" t="s">
        <v>19</v>
      </c>
      <c r="B13" s="13">
        <v>26948</v>
      </c>
      <c r="C13" s="13">
        <v>41228</v>
      </c>
      <c r="D13" s="13">
        <v>41473</v>
      </c>
      <c r="E13" s="13">
        <v>24593</v>
      </c>
      <c r="F13" s="13">
        <v>37488</v>
      </c>
      <c r="G13" s="13">
        <v>61332</v>
      </c>
      <c r="H13" s="13">
        <v>22869</v>
      </c>
      <c r="I13" s="13">
        <v>4447</v>
      </c>
      <c r="J13" s="13">
        <v>20540</v>
      </c>
      <c r="K13" s="11">
        <f t="shared" si="4"/>
        <v>280918</v>
      </c>
      <c r="L13" s="50"/>
      <c r="M13" s="51"/>
    </row>
    <row r="14" spans="1:12" ht="17.25" customHeight="1">
      <c r="A14" s="14" t="s">
        <v>20</v>
      </c>
      <c r="B14" s="13">
        <v>27032</v>
      </c>
      <c r="C14" s="13">
        <v>36983</v>
      </c>
      <c r="D14" s="13">
        <v>36064</v>
      </c>
      <c r="E14" s="13">
        <v>23036</v>
      </c>
      <c r="F14" s="13">
        <v>39753</v>
      </c>
      <c r="G14" s="13">
        <v>77110</v>
      </c>
      <c r="H14" s="13">
        <v>27611</v>
      </c>
      <c r="I14" s="13">
        <v>3348</v>
      </c>
      <c r="J14" s="13">
        <v>17832</v>
      </c>
      <c r="K14" s="11">
        <f t="shared" si="4"/>
        <v>288769</v>
      </c>
      <c r="L14" s="50"/>
    </row>
    <row r="15" spans="1:11" ht="17.25" customHeight="1">
      <c r="A15" s="14" t="s">
        <v>21</v>
      </c>
      <c r="B15" s="13">
        <v>1818</v>
      </c>
      <c r="C15" s="13">
        <v>2654</v>
      </c>
      <c r="D15" s="13">
        <v>1673</v>
      </c>
      <c r="E15" s="13">
        <v>1669</v>
      </c>
      <c r="F15" s="13">
        <v>1935</v>
      </c>
      <c r="G15" s="13">
        <v>3031</v>
      </c>
      <c r="H15" s="13">
        <v>2721</v>
      </c>
      <c r="I15" s="13">
        <v>296</v>
      </c>
      <c r="J15" s="13">
        <v>785</v>
      </c>
      <c r="K15" s="11">
        <f t="shared" si="4"/>
        <v>16582</v>
      </c>
    </row>
    <row r="16" spans="1:11" ht="17.25" customHeight="1">
      <c r="A16" s="15" t="s">
        <v>92</v>
      </c>
      <c r="B16" s="13">
        <f>B17+B18+B19</f>
        <v>4222</v>
      </c>
      <c r="C16" s="13">
        <f aca="true" t="shared" si="5" ref="C16:J16">C17+C18+C19</f>
        <v>5962</v>
      </c>
      <c r="D16" s="13">
        <f t="shared" si="5"/>
        <v>5719</v>
      </c>
      <c r="E16" s="13">
        <f t="shared" si="5"/>
        <v>3456</v>
      </c>
      <c r="F16" s="13">
        <f t="shared" si="5"/>
        <v>6586</v>
      </c>
      <c r="G16" s="13">
        <f t="shared" si="5"/>
        <v>11262</v>
      </c>
      <c r="H16" s="13">
        <f t="shared" si="5"/>
        <v>3545</v>
      </c>
      <c r="I16" s="13">
        <f t="shared" si="5"/>
        <v>738</v>
      </c>
      <c r="J16" s="13">
        <f t="shared" si="5"/>
        <v>2640</v>
      </c>
      <c r="K16" s="11">
        <f t="shared" si="4"/>
        <v>44130</v>
      </c>
    </row>
    <row r="17" spans="1:11" ht="17.25" customHeight="1">
      <c r="A17" s="14" t="s">
        <v>93</v>
      </c>
      <c r="B17" s="13">
        <v>4189</v>
      </c>
      <c r="C17" s="13">
        <v>5893</v>
      </c>
      <c r="D17" s="13">
        <v>5667</v>
      </c>
      <c r="E17" s="13">
        <v>3428</v>
      </c>
      <c r="F17" s="13">
        <v>6524</v>
      </c>
      <c r="G17" s="13">
        <v>11096</v>
      </c>
      <c r="H17" s="13">
        <v>3498</v>
      </c>
      <c r="I17" s="13">
        <v>734</v>
      </c>
      <c r="J17" s="13">
        <v>2606</v>
      </c>
      <c r="K17" s="11">
        <f t="shared" si="4"/>
        <v>43635</v>
      </c>
    </row>
    <row r="18" spans="1:11" ht="17.25" customHeight="1">
      <c r="A18" s="14" t="s">
        <v>94</v>
      </c>
      <c r="B18" s="13">
        <v>31</v>
      </c>
      <c r="C18" s="13">
        <v>54</v>
      </c>
      <c r="D18" s="13">
        <v>46</v>
      </c>
      <c r="E18" s="13">
        <v>27</v>
      </c>
      <c r="F18" s="13">
        <v>54</v>
      </c>
      <c r="G18" s="13">
        <v>155</v>
      </c>
      <c r="H18" s="13">
        <v>45</v>
      </c>
      <c r="I18" s="13">
        <v>4</v>
      </c>
      <c r="J18" s="13">
        <v>32</v>
      </c>
      <c r="K18" s="11">
        <f t="shared" si="4"/>
        <v>448</v>
      </c>
    </row>
    <row r="19" spans="1:11" ht="17.25" customHeight="1">
      <c r="A19" s="14" t="s">
        <v>95</v>
      </c>
      <c r="B19" s="13">
        <v>2</v>
      </c>
      <c r="C19" s="13">
        <v>15</v>
      </c>
      <c r="D19" s="13">
        <v>6</v>
      </c>
      <c r="E19" s="13">
        <v>1</v>
      </c>
      <c r="F19" s="13">
        <v>8</v>
      </c>
      <c r="G19" s="13">
        <v>11</v>
      </c>
      <c r="H19" s="13">
        <v>2</v>
      </c>
      <c r="I19" s="13">
        <v>0</v>
      </c>
      <c r="J19" s="13">
        <v>2</v>
      </c>
      <c r="K19" s="11">
        <f t="shared" si="4"/>
        <v>47</v>
      </c>
    </row>
    <row r="20" spans="1:11" ht="17.25" customHeight="1">
      <c r="A20" s="16" t="s">
        <v>22</v>
      </c>
      <c r="B20" s="11">
        <f>+B21+B22+B23</f>
        <v>44460</v>
      </c>
      <c r="C20" s="11">
        <f aca="true" t="shared" si="6" ref="C20:J20">+C21+C22+C23</f>
        <v>54795</v>
      </c>
      <c r="D20" s="11">
        <f t="shared" si="6"/>
        <v>63498</v>
      </c>
      <c r="E20" s="11">
        <f t="shared" si="6"/>
        <v>32687</v>
      </c>
      <c r="F20" s="11">
        <f t="shared" si="6"/>
        <v>72329</v>
      </c>
      <c r="G20" s="11">
        <f t="shared" si="6"/>
        <v>132957</v>
      </c>
      <c r="H20" s="11">
        <f t="shared" si="6"/>
        <v>34422</v>
      </c>
      <c r="I20" s="11">
        <f t="shared" si="6"/>
        <v>7110</v>
      </c>
      <c r="J20" s="11">
        <f t="shared" si="6"/>
        <v>27587</v>
      </c>
      <c r="K20" s="11">
        <f t="shared" si="4"/>
        <v>469845</v>
      </c>
    </row>
    <row r="21" spans="1:12" ht="17.25" customHeight="1">
      <c r="A21" s="12" t="s">
        <v>23</v>
      </c>
      <c r="B21" s="13">
        <v>25358</v>
      </c>
      <c r="C21" s="13">
        <v>33526</v>
      </c>
      <c r="D21" s="13">
        <v>38980</v>
      </c>
      <c r="E21" s="13">
        <v>19648</v>
      </c>
      <c r="F21" s="13">
        <v>39976</v>
      </c>
      <c r="G21" s="13">
        <v>65088</v>
      </c>
      <c r="H21" s="13">
        <v>18986</v>
      </c>
      <c r="I21" s="13">
        <v>4618</v>
      </c>
      <c r="J21" s="13">
        <v>16682</v>
      </c>
      <c r="K21" s="11">
        <f t="shared" si="4"/>
        <v>262862</v>
      </c>
      <c r="L21" s="50"/>
    </row>
    <row r="22" spans="1:12" ht="17.25" customHeight="1">
      <c r="A22" s="12" t="s">
        <v>24</v>
      </c>
      <c r="B22" s="13">
        <v>18348</v>
      </c>
      <c r="C22" s="13">
        <v>20278</v>
      </c>
      <c r="D22" s="13">
        <v>23710</v>
      </c>
      <c r="E22" s="13">
        <v>12513</v>
      </c>
      <c r="F22" s="13">
        <v>31386</v>
      </c>
      <c r="G22" s="13">
        <v>66231</v>
      </c>
      <c r="H22" s="13">
        <v>14613</v>
      </c>
      <c r="I22" s="13">
        <v>2372</v>
      </c>
      <c r="J22" s="13">
        <v>10566</v>
      </c>
      <c r="K22" s="11">
        <f t="shared" si="4"/>
        <v>200017</v>
      </c>
      <c r="L22" s="50"/>
    </row>
    <row r="23" spans="1:11" ht="17.25" customHeight="1">
      <c r="A23" s="12" t="s">
        <v>25</v>
      </c>
      <c r="B23" s="13">
        <v>754</v>
      </c>
      <c r="C23" s="13">
        <v>991</v>
      </c>
      <c r="D23" s="13">
        <v>808</v>
      </c>
      <c r="E23" s="13">
        <v>526</v>
      </c>
      <c r="F23" s="13">
        <v>967</v>
      </c>
      <c r="G23" s="13">
        <v>1638</v>
      </c>
      <c r="H23" s="13">
        <v>823</v>
      </c>
      <c r="I23" s="13">
        <v>120</v>
      </c>
      <c r="J23" s="13">
        <v>339</v>
      </c>
      <c r="K23" s="11">
        <f t="shared" si="4"/>
        <v>6966</v>
      </c>
    </row>
    <row r="24" spans="1:11" ht="17.25" customHeight="1">
      <c r="A24" s="16" t="s">
        <v>26</v>
      </c>
      <c r="B24" s="13">
        <f>+B25+B26</f>
        <v>40916</v>
      </c>
      <c r="C24" s="13">
        <f aca="true" t="shared" si="7" ref="C24:J24">+C25+C26</f>
        <v>60730</v>
      </c>
      <c r="D24" s="13">
        <f t="shared" si="7"/>
        <v>65193</v>
      </c>
      <c r="E24" s="13">
        <f t="shared" si="7"/>
        <v>35804</v>
      </c>
      <c r="F24" s="13">
        <f t="shared" si="7"/>
        <v>53071</v>
      </c>
      <c r="G24" s="13">
        <f t="shared" si="7"/>
        <v>71961</v>
      </c>
      <c r="H24" s="13">
        <f t="shared" si="7"/>
        <v>27643</v>
      </c>
      <c r="I24" s="13">
        <f t="shared" si="7"/>
        <v>8484</v>
      </c>
      <c r="J24" s="13">
        <f t="shared" si="7"/>
        <v>32417</v>
      </c>
      <c r="K24" s="11">
        <f t="shared" si="4"/>
        <v>396219</v>
      </c>
    </row>
    <row r="25" spans="1:12" ht="17.25" customHeight="1">
      <c r="A25" s="12" t="s">
        <v>114</v>
      </c>
      <c r="B25" s="13">
        <v>24591</v>
      </c>
      <c r="C25" s="13">
        <v>38289</v>
      </c>
      <c r="D25" s="13">
        <v>43881</v>
      </c>
      <c r="E25" s="13">
        <v>23819</v>
      </c>
      <c r="F25" s="13">
        <v>32782</v>
      </c>
      <c r="G25" s="13">
        <v>42635</v>
      </c>
      <c r="H25" s="13">
        <v>16827</v>
      </c>
      <c r="I25" s="13">
        <v>6455</v>
      </c>
      <c r="J25" s="13">
        <v>20444</v>
      </c>
      <c r="K25" s="11">
        <f t="shared" si="4"/>
        <v>249723</v>
      </c>
      <c r="L25" s="50"/>
    </row>
    <row r="26" spans="1:12" ht="17.25" customHeight="1">
      <c r="A26" s="12" t="s">
        <v>115</v>
      </c>
      <c r="B26" s="13">
        <v>16325</v>
      </c>
      <c r="C26" s="13">
        <v>22441</v>
      </c>
      <c r="D26" s="13">
        <v>21312</v>
      </c>
      <c r="E26" s="13">
        <v>11985</v>
      </c>
      <c r="F26" s="13">
        <v>20289</v>
      </c>
      <c r="G26" s="13">
        <v>29326</v>
      </c>
      <c r="H26" s="13">
        <v>10816</v>
      </c>
      <c r="I26" s="13">
        <v>2029</v>
      </c>
      <c r="J26" s="13">
        <v>11973</v>
      </c>
      <c r="K26" s="11">
        <f t="shared" si="4"/>
        <v>146496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861</v>
      </c>
      <c r="I27" s="11">
        <v>0</v>
      </c>
      <c r="J27" s="11">
        <v>0</v>
      </c>
      <c r="K27" s="11">
        <f t="shared" si="4"/>
        <v>861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30845.55</v>
      </c>
      <c r="I35" s="19">
        <v>0</v>
      </c>
      <c r="J35" s="19">
        <v>0</v>
      </c>
      <c r="K35" s="23">
        <f>SUM(B35:J35)</f>
        <v>30845.55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478955.77999999997</v>
      </c>
      <c r="C47" s="22">
        <f aca="true" t="shared" si="12" ref="C47:H47">+C48+C57</f>
        <v>753801.6599999999</v>
      </c>
      <c r="D47" s="22">
        <f t="shared" si="12"/>
        <v>877335.55</v>
      </c>
      <c r="E47" s="22">
        <f t="shared" si="12"/>
        <v>438427.36</v>
      </c>
      <c r="F47" s="22">
        <f t="shared" si="12"/>
        <v>719027.02</v>
      </c>
      <c r="G47" s="22">
        <f t="shared" si="12"/>
        <v>1008802.22</v>
      </c>
      <c r="H47" s="22">
        <f t="shared" si="12"/>
        <v>450708.18999999994</v>
      </c>
      <c r="I47" s="22">
        <f>+I48+I57</f>
        <v>133563.54</v>
      </c>
      <c r="J47" s="22">
        <f>+J48+J57</f>
        <v>361114.27999999997</v>
      </c>
      <c r="K47" s="22">
        <f>SUM(B47:J47)</f>
        <v>5221735.6</v>
      </c>
    </row>
    <row r="48" spans="1:11" ht="17.25" customHeight="1">
      <c r="A48" s="16" t="s">
        <v>107</v>
      </c>
      <c r="B48" s="23">
        <f>SUM(B49:B56)</f>
        <v>462330.20999999996</v>
      </c>
      <c r="C48" s="23">
        <f aca="true" t="shared" si="13" ref="C48:J48">SUM(C49:C56)</f>
        <v>729791.96</v>
      </c>
      <c r="D48" s="23">
        <f t="shared" si="13"/>
        <v>852122.04</v>
      </c>
      <c r="E48" s="23">
        <f t="shared" si="13"/>
        <v>415525.33</v>
      </c>
      <c r="F48" s="23">
        <f t="shared" si="13"/>
        <v>695827.02</v>
      </c>
      <c r="G48" s="23">
        <f t="shared" si="13"/>
        <v>979250.73</v>
      </c>
      <c r="H48" s="23">
        <f t="shared" si="13"/>
        <v>430449.62999999995</v>
      </c>
      <c r="I48" s="23">
        <f t="shared" si="13"/>
        <v>133563.54</v>
      </c>
      <c r="J48" s="23">
        <f t="shared" si="13"/>
        <v>347255.76999999996</v>
      </c>
      <c r="K48" s="23">
        <f aca="true" t="shared" si="14" ref="K48:K57">SUM(B48:J48)</f>
        <v>5046116.2299999995</v>
      </c>
    </row>
    <row r="49" spans="1:11" ht="17.25" customHeight="1">
      <c r="A49" s="34" t="s">
        <v>43</v>
      </c>
      <c r="B49" s="23">
        <f aca="true" t="shared" si="15" ref="B49:H49">ROUND(B30*B7,2)</f>
        <v>459008.87</v>
      </c>
      <c r="C49" s="23">
        <f t="shared" si="15"/>
        <v>723520.41</v>
      </c>
      <c r="D49" s="23">
        <f t="shared" si="15"/>
        <v>846911.73</v>
      </c>
      <c r="E49" s="23">
        <f t="shared" si="15"/>
        <v>412696.92</v>
      </c>
      <c r="F49" s="23">
        <f t="shared" si="15"/>
        <v>691617.53</v>
      </c>
      <c r="G49" s="23">
        <f t="shared" si="15"/>
        <v>973304.23</v>
      </c>
      <c r="H49" s="23">
        <f t="shared" si="15"/>
        <v>396510.72</v>
      </c>
      <c r="I49" s="23">
        <f>ROUND(I30*I7,2)</f>
        <v>132497.82</v>
      </c>
      <c r="J49" s="23">
        <f>ROUND(J30*J7,2)</f>
        <v>345038.73</v>
      </c>
      <c r="K49" s="23">
        <f t="shared" si="14"/>
        <v>4981106.960000001</v>
      </c>
    </row>
    <row r="50" spans="1:11" ht="17.25" customHeight="1">
      <c r="A50" s="34" t="s">
        <v>44</v>
      </c>
      <c r="B50" s="19">
        <v>0</v>
      </c>
      <c r="C50" s="23">
        <f>ROUND(C31*C7,2)</f>
        <v>1608.22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1608.22</v>
      </c>
    </row>
    <row r="51" spans="1:11" ht="17.25" customHeight="1">
      <c r="A51" s="64" t="s">
        <v>103</v>
      </c>
      <c r="B51" s="65">
        <f aca="true" t="shared" si="16" ref="B51:H51">ROUND(B32*B7,2)</f>
        <v>-770.34</v>
      </c>
      <c r="C51" s="65">
        <f t="shared" si="16"/>
        <v>-1110.39</v>
      </c>
      <c r="D51" s="65">
        <f t="shared" si="16"/>
        <v>-1175.45</v>
      </c>
      <c r="E51" s="65">
        <f t="shared" si="16"/>
        <v>-616.99</v>
      </c>
      <c r="F51" s="65">
        <f t="shared" si="16"/>
        <v>-1072.03</v>
      </c>
      <c r="G51" s="65">
        <f t="shared" si="16"/>
        <v>-1483.58</v>
      </c>
      <c r="H51" s="65">
        <f t="shared" si="16"/>
        <v>-621.68</v>
      </c>
      <c r="I51" s="19">
        <v>0</v>
      </c>
      <c r="J51" s="19">
        <v>0</v>
      </c>
      <c r="K51" s="65">
        <f>SUM(B51:J51)</f>
        <v>-6850.46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30845.55</v>
      </c>
      <c r="I53" s="31">
        <f>+I35</f>
        <v>0</v>
      </c>
      <c r="J53" s="31">
        <f>+J35</f>
        <v>0</v>
      </c>
      <c r="K53" s="23">
        <f t="shared" si="14"/>
        <v>30845.55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16625.57</v>
      </c>
      <c r="C57" s="36">
        <v>24009.7</v>
      </c>
      <c r="D57" s="36">
        <v>25213.51</v>
      </c>
      <c r="E57" s="36">
        <v>22902.03</v>
      </c>
      <c r="F57" s="36">
        <v>23200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175619.37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-61364</v>
      </c>
      <c r="C61" s="35">
        <f t="shared" si="17"/>
        <v>-98071.58</v>
      </c>
      <c r="D61" s="35">
        <f t="shared" si="17"/>
        <v>-86989.73</v>
      </c>
      <c r="E61" s="35">
        <f t="shared" si="17"/>
        <v>-54824</v>
      </c>
      <c r="F61" s="35">
        <f t="shared" si="17"/>
        <v>-70109.33</v>
      </c>
      <c r="G61" s="35">
        <f t="shared" si="17"/>
        <v>-94514.4</v>
      </c>
      <c r="H61" s="35">
        <f t="shared" si="17"/>
        <v>-61904</v>
      </c>
      <c r="I61" s="35">
        <f t="shared" si="17"/>
        <v>-13980.57</v>
      </c>
      <c r="J61" s="35">
        <f t="shared" si="17"/>
        <v>-40056</v>
      </c>
      <c r="K61" s="35">
        <f>SUM(B61:J61)</f>
        <v>-581813.61</v>
      </c>
    </row>
    <row r="62" spans="1:11" ht="18.75" customHeight="1">
      <c r="A62" s="16" t="s">
        <v>74</v>
      </c>
      <c r="B62" s="35">
        <f aca="true" t="shared" si="18" ref="B62:J62">B63+B64+B65+B66+B67+B68</f>
        <v>-60364</v>
      </c>
      <c r="C62" s="35">
        <f t="shared" si="18"/>
        <v>-97032</v>
      </c>
      <c r="D62" s="35">
        <f t="shared" si="18"/>
        <v>-85880</v>
      </c>
      <c r="E62" s="35">
        <f t="shared" si="18"/>
        <v>-53824</v>
      </c>
      <c r="F62" s="35">
        <f t="shared" si="18"/>
        <v>-67716</v>
      </c>
      <c r="G62" s="35">
        <f t="shared" si="18"/>
        <v>-91008</v>
      </c>
      <c r="H62" s="35">
        <f t="shared" si="18"/>
        <v>-61904</v>
      </c>
      <c r="I62" s="35">
        <f t="shared" si="18"/>
        <v>-11508</v>
      </c>
      <c r="J62" s="35">
        <f t="shared" si="18"/>
        <v>-40056</v>
      </c>
      <c r="K62" s="35">
        <f aca="true" t="shared" si="19" ref="K62:K91">SUM(B62:J62)</f>
        <v>-569292</v>
      </c>
    </row>
    <row r="63" spans="1:11" ht="18.75" customHeight="1">
      <c r="A63" s="12" t="s">
        <v>75</v>
      </c>
      <c r="B63" s="35">
        <f>-ROUND(B9*$D$3,2)</f>
        <v>-60364</v>
      </c>
      <c r="C63" s="35">
        <f aca="true" t="shared" si="20" ref="C63:J63">-ROUND(C9*$D$3,2)</f>
        <v>-97032</v>
      </c>
      <c r="D63" s="35">
        <f t="shared" si="20"/>
        <v>-85880</v>
      </c>
      <c r="E63" s="35">
        <f t="shared" si="20"/>
        <v>-53824</v>
      </c>
      <c r="F63" s="35">
        <f t="shared" si="20"/>
        <v>-67716</v>
      </c>
      <c r="G63" s="35">
        <f t="shared" si="20"/>
        <v>-91008</v>
      </c>
      <c r="H63" s="35">
        <f t="shared" si="20"/>
        <v>-61904</v>
      </c>
      <c r="I63" s="35">
        <f t="shared" si="20"/>
        <v>-11508</v>
      </c>
      <c r="J63" s="35">
        <f t="shared" si="20"/>
        <v>-40056</v>
      </c>
      <c r="K63" s="35">
        <f t="shared" si="19"/>
        <v>-569292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104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-1039.58</v>
      </c>
      <c r="D69" s="65">
        <f>SUM(D70:D102)</f>
        <v>-1109.73</v>
      </c>
      <c r="E69" s="65">
        <f aca="true" t="shared" si="21" ref="E69:J69">SUM(E70:E102)</f>
        <v>-1000</v>
      </c>
      <c r="F69" s="65">
        <f t="shared" si="21"/>
        <v>-2393.33</v>
      </c>
      <c r="G69" s="65">
        <f t="shared" si="21"/>
        <v>-3506.4</v>
      </c>
      <c r="H69" s="19">
        <v>0</v>
      </c>
      <c r="I69" s="65">
        <f t="shared" si="21"/>
        <v>-2472.57</v>
      </c>
      <c r="J69" s="19">
        <v>0</v>
      </c>
      <c r="K69" s="65">
        <f t="shared" si="19"/>
        <v>-12521.609999999999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-500</v>
      </c>
      <c r="H86" s="19">
        <v>0</v>
      </c>
      <c r="I86" s="19">
        <v>0</v>
      </c>
      <c r="J86" s="19">
        <v>0</v>
      </c>
      <c r="K86" s="65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82</v>
      </c>
      <c r="B106" s="24">
        <f aca="true" t="shared" si="22" ref="B106:H106">+B107+B108</f>
        <v>417591.77999999997</v>
      </c>
      <c r="C106" s="24">
        <f t="shared" si="22"/>
        <v>655730.08</v>
      </c>
      <c r="D106" s="24">
        <f t="shared" si="22"/>
        <v>790345.8200000001</v>
      </c>
      <c r="E106" s="24">
        <f t="shared" si="22"/>
        <v>383603.36</v>
      </c>
      <c r="F106" s="24">
        <f t="shared" si="22"/>
        <v>648917.6900000001</v>
      </c>
      <c r="G106" s="24">
        <f t="shared" si="22"/>
        <v>914287.82</v>
      </c>
      <c r="H106" s="24">
        <f t="shared" si="22"/>
        <v>388804.18999999994</v>
      </c>
      <c r="I106" s="24">
        <f>+I107+I108</f>
        <v>119582.97</v>
      </c>
      <c r="J106" s="24">
        <f>+J107+J108</f>
        <v>321058.27999999997</v>
      </c>
      <c r="K106" s="46">
        <f>SUM(B106:J106)</f>
        <v>4639921.99</v>
      </c>
      <c r="L106" s="52"/>
    </row>
    <row r="107" spans="1:12" ht="18" customHeight="1">
      <c r="A107" s="16" t="s">
        <v>81</v>
      </c>
      <c r="B107" s="24">
        <f aca="true" t="shared" si="23" ref="B107:J107">+B48+B62+B69+B103</f>
        <v>400966.20999999996</v>
      </c>
      <c r="C107" s="24">
        <f t="shared" si="23"/>
        <v>631720.38</v>
      </c>
      <c r="D107" s="24">
        <f t="shared" si="23"/>
        <v>765132.31</v>
      </c>
      <c r="E107" s="24">
        <f t="shared" si="23"/>
        <v>360701.33</v>
      </c>
      <c r="F107" s="24">
        <f t="shared" si="23"/>
        <v>625717.6900000001</v>
      </c>
      <c r="G107" s="24">
        <f t="shared" si="23"/>
        <v>884736.33</v>
      </c>
      <c r="H107" s="24">
        <f t="shared" si="23"/>
        <v>368545.62999999995</v>
      </c>
      <c r="I107" s="24">
        <f t="shared" si="23"/>
        <v>119582.97</v>
      </c>
      <c r="J107" s="24">
        <f t="shared" si="23"/>
        <v>307199.76999999996</v>
      </c>
      <c r="K107" s="46">
        <f>SUM(B107:J107)</f>
        <v>4464302.62</v>
      </c>
      <c r="L107" s="52"/>
    </row>
    <row r="108" spans="1:11" ht="18.75" customHeight="1">
      <c r="A108" s="16" t="s">
        <v>98</v>
      </c>
      <c r="B108" s="24">
        <f aca="true" t="shared" si="24" ref="B108:J108">IF(+B57+B104+B109&lt;0,0,(B57+B104+B109))</f>
        <v>16625.57</v>
      </c>
      <c r="C108" s="24">
        <f t="shared" si="24"/>
        <v>24009.7</v>
      </c>
      <c r="D108" s="24">
        <f t="shared" si="24"/>
        <v>25213.51</v>
      </c>
      <c r="E108" s="24">
        <f t="shared" si="24"/>
        <v>22902.03</v>
      </c>
      <c r="F108" s="24">
        <f t="shared" si="24"/>
        <v>23200</v>
      </c>
      <c r="G108" s="24">
        <f t="shared" si="24"/>
        <v>29551.49</v>
      </c>
      <c r="H108" s="24">
        <f t="shared" si="24"/>
        <v>20258.56</v>
      </c>
      <c r="I108" s="19">
        <f t="shared" si="24"/>
        <v>0</v>
      </c>
      <c r="J108" s="24">
        <f t="shared" si="24"/>
        <v>13858.51</v>
      </c>
      <c r="K108" s="46">
        <f>SUM(B108:J108)</f>
        <v>175619.37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4639922.01</v>
      </c>
      <c r="L114" s="52"/>
    </row>
    <row r="115" spans="1:11" ht="18.75" customHeight="1">
      <c r="A115" s="26" t="s">
        <v>70</v>
      </c>
      <c r="B115" s="27">
        <v>49365.12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49365.12</v>
      </c>
    </row>
    <row r="116" spans="1:11" ht="18.75" customHeight="1">
      <c r="A116" s="26" t="s">
        <v>71</v>
      </c>
      <c r="B116" s="27">
        <v>368226.66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368226.66</v>
      </c>
    </row>
    <row r="117" spans="1:11" ht="18.75" customHeight="1">
      <c r="A117" s="26" t="s">
        <v>72</v>
      </c>
      <c r="B117" s="38">
        <v>0</v>
      </c>
      <c r="C117" s="27">
        <f>+C106</f>
        <v>655730.08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655730.08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736786.11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736786.11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53559.71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53559.71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379767.34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379767.34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3836.03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3836.03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123879.68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123879.68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229402.71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229402.71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39091.05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39091.05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256544.25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256544.25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265725.79</v>
      </c>
      <c r="H126" s="38">
        <v>0</v>
      </c>
      <c r="I126" s="38">
        <v>0</v>
      </c>
      <c r="J126" s="38">
        <v>0</v>
      </c>
      <c r="K126" s="39">
        <f t="shared" si="25"/>
        <v>265725.79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29424.26</v>
      </c>
      <c r="H127" s="38">
        <v>0</v>
      </c>
      <c r="I127" s="38">
        <v>0</v>
      </c>
      <c r="J127" s="38">
        <v>0</v>
      </c>
      <c r="K127" s="39">
        <f t="shared" si="25"/>
        <v>29424.26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129406.2</v>
      </c>
      <c r="H128" s="38">
        <v>0</v>
      </c>
      <c r="I128" s="38">
        <v>0</v>
      </c>
      <c r="J128" s="38">
        <v>0</v>
      </c>
      <c r="K128" s="39">
        <f t="shared" si="25"/>
        <v>129406.2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122120.97</v>
      </c>
      <c r="H129" s="38">
        <v>0</v>
      </c>
      <c r="I129" s="38">
        <v>0</v>
      </c>
      <c r="J129" s="38">
        <v>0</v>
      </c>
      <c r="K129" s="39">
        <f t="shared" si="25"/>
        <v>122120.97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367610.61</v>
      </c>
      <c r="H130" s="38">
        <v>0</v>
      </c>
      <c r="I130" s="38">
        <v>0</v>
      </c>
      <c r="J130" s="38">
        <v>0</v>
      </c>
      <c r="K130" s="39">
        <f t="shared" si="25"/>
        <v>367610.61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133145.5</v>
      </c>
      <c r="I131" s="38">
        <v>0</v>
      </c>
      <c r="J131" s="38">
        <v>0</v>
      </c>
      <c r="K131" s="39">
        <f t="shared" si="25"/>
        <v>133145.5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255658.69</v>
      </c>
      <c r="I132" s="38">
        <v>0</v>
      </c>
      <c r="J132" s="38">
        <v>0</v>
      </c>
      <c r="K132" s="39">
        <f t="shared" si="25"/>
        <v>255658.69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119582.97</v>
      </c>
      <c r="J133" s="38"/>
      <c r="K133" s="39">
        <f t="shared" si="25"/>
        <v>119582.97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321058.28</v>
      </c>
      <c r="K134" s="42">
        <f t="shared" si="25"/>
        <v>321058.28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2018-04-26T19:38:22Z</dcterms:modified>
  <cp:category/>
  <cp:version/>
  <cp:contentType/>
  <cp:contentStatus/>
</cp:coreProperties>
</file>